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Data\Products\chambers\tools\staged storage\"/>
    </mc:Choice>
  </mc:AlternateContent>
  <xr:revisionPtr revIDLastSave="0" documentId="13_ncr:1_{BBFE745E-5BEE-4763-95AA-2A7DA39469D7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Imperial Staged Storage" sheetId="3" r:id="rId1"/>
    <sheet name="44 inch" sheetId="1" state="veryHidden" r:id="rId2"/>
    <sheet name="44inch Calculation numbers" sheetId="2" state="veryHidden" r:id="rId3"/>
    <sheet name="44inch max" sheetId="5" state="veryHidden" r:id="rId4"/>
    <sheet name="Metric Staged Storage" sheetId="6" r:id="rId5"/>
    <sheet name="List" sheetId="4" state="veryHidden" r:id="rId6"/>
  </sheets>
  <definedNames>
    <definedName name="AllSC">List!$A$1:$A$4</definedName>
    <definedName name="Chambers">List!$A$1:$A$3</definedName>
    <definedName name="SCT">List!$A$1:$A$2</definedName>
    <definedName name="SCW">List!$C$2:$C$3</definedName>
    <definedName name="StoneAbove">List!$A$13:$A$91</definedName>
    <definedName name="StoneBelow">List!$B$13:$B$94</definedName>
    <definedName name="UnitSystem">List!$A$7:$A$8</definedName>
    <definedName name="YesNo">List!$A$10:$A$11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4" i="6" l="1"/>
  <c r="P16" i="6"/>
  <c r="P16" i="3"/>
  <c r="P10" i="6" l="1"/>
  <c r="P18" i="6" l="1"/>
  <c r="P15" i="6"/>
  <c r="P12" i="6"/>
  <c r="P11" i="6"/>
  <c r="B15" i="6"/>
  <c r="B14" i="3" l="1"/>
  <c r="P12" i="3"/>
  <c r="P11" i="3"/>
  <c r="P18" i="3" l="1"/>
  <c r="P10" i="3"/>
  <c r="B16" i="3"/>
  <c r="B16" i="6"/>
  <c r="P17" i="3" l="1"/>
  <c r="P15" i="3"/>
  <c r="P17" i="6"/>
  <c r="B15" i="3"/>
  <c r="B19" i="6" l="1"/>
  <c r="B21" i="6"/>
  <c r="C21" i="6" s="1"/>
  <c r="N22" i="6"/>
  <c r="B13" i="6"/>
  <c r="P9" i="6"/>
  <c r="B22" i="6" l="1"/>
  <c r="I21" i="6"/>
  <c r="E21" i="6" l="1"/>
  <c r="C22" i="6"/>
  <c r="D21" i="6"/>
  <c r="I22" i="6"/>
  <c r="B23" i="6"/>
  <c r="E22" i="6" l="1"/>
  <c r="C23" i="6"/>
  <c r="F21" i="6"/>
  <c r="B24" i="6"/>
  <c r="I23" i="6"/>
  <c r="E23" i="6" l="1"/>
  <c r="C24" i="6"/>
  <c r="B25" i="6"/>
  <c r="I24" i="6"/>
  <c r="D22" i="6"/>
  <c r="P9" i="3"/>
  <c r="B13" i="3"/>
  <c r="B19" i="3"/>
  <c r="D80" i="1"/>
  <c r="D79" i="1"/>
  <c r="D78" i="1"/>
  <c r="D77" i="1"/>
  <c r="D76" i="1"/>
  <c r="D75" i="1"/>
  <c r="D74" i="1"/>
  <c r="D73" i="1"/>
  <c r="D72" i="1"/>
  <c r="D27" i="1"/>
  <c r="D26" i="1"/>
  <c r="D25" i="1"/>
  <c r="D24" i="1"/>
  <c r="D23" i="1"/>
  <c r="D22" i="1"/>
  <c r="D21" i="1"/>
  <c r="D20" i="1"/>
  <c r="D19" i="1"/>
  <c r="D18" i="1"/>
  <c r="D17" i="1"/>
  <c r="D16" i="1"/>
  <c r="C11" i="1"/>
  <c r="C12" i="1"/>
  <c r="E11" i="1"/>
  <c r="E12" i="1" s="1"/>
  <c r="D11" i="1"/>
  <c r="E4" i="1"/>
  <c r="D4" i="1"/>
  <c r="C4" i="1"/>
  <c r="F74" i="2"/>
  <c r="G74" i="2"/>
  <c r="I74" i="2"/>
  <c r="E80" i="1" s="1"/>
  <c r="H74" i="2"/>
  <c r="F73" i="2"/>
  <c r="G73" i="2"/>
  <c r="I73" i="2" s="1"/>
  <c r="E79" i="1" s="1"/>
  <c r="H73" i="2"/>
  <c r="F72" i="2"/>
  <c r="G72" i="2" s="1"/>
  <c r="I72" i="2" s="1"/>
  <c r="E78" i="1" s="1"/>
  <c r="F71" i="2"/>
  <c r="G71" i="2" s="1"/>
  <c r="I71" i="2" s="1"/>
  <c r="E77" i="1" s="1"/>
  <c r="F70" i="2"/>
  <c r="G70" i="2" s="1"/>
  <c r="I70" i="2" s="1"/>
  <c r="E76" i="1" s="1"/>
  <c r="F69" i="2"/>
  <c r="G69" i="2" s="1"/>
  <c r="I69" i="2" s="1"/>
  <c r="E75" i="1" s="1"/>
  <c r="F68" i="2"/>
  <c r="H68" i="2" s="1"/>
  <c r="G68" i="2"/>
  <c r="I68" i="2" s="1"/>
  <c r="E74" i="1" s="1"/>
  <c r="F67" i="2"/>
  <c r="H67" i="2" s="1"/>
  <c r="F66" i="2"/>
  <c r="G66" i="2" s="1"/>
  <c r="I66" i="2" s="1"/>
  <c r="E72" i="1" s="1"/>
  <c r="C22" i="2"/>
  <c r="M54" i="2"/>
  <c r="M53" i="2"/>
  <c r="M52" i="2"/>
  <c r="M51" i="2"/>
  <c r="M50" i="2"/>
  <c r="M49" i="2"/>
  <c r="M48" i="2"/>
  <c r="M47" i="2"/>
  <c r="C58" i="2" s="1"/>
  <c r="D58" i="2" s="1"/>
  <c r="M46" i="2"/>
  <c r="M45" i="2"/>
  <c r="M44" i="2"/>
  <c r="C55" i="2" s="1"/>
  <c r="D55" i="2" s="1"/>
  <c r="P6" i="2"/>
  <c r="N51" i="2" s="1"/>
  <c r="M43" i="2"/>
  <c r="M42" i="2"/>
  <c r="M41" i="2"/>
  <c r="M40" i="2"/>
  <c r="M39" i="2"/>
  <c r="M38" i="2"/>
  <c r="M37" i="2"/>
  <c r="M36" i="2"/>
  <c r="M35" i="2"/>
  <c r="M34" i="2"/>
  <c r="M33" i="2"/>
  <c r="C44" i="2" s="1"/>
  <c r="D44" i="2" s="1"/>
  <c r="F44" i="2" s="1"/>
  <c r="M32" i="2"/>
  <c r="M31" i="2"/>
  <c r="M30" i="2"/>
  <c r="M29" i="2"/>
  <c r="C40" i="2" s="1"/>
  <c r="D40" i="2" s="1"/>
  <c r="M28" i="2"/>
  <c r="M27" i="2"/>
  <c r="M26" i="2"/>
  <c r="M25" i="2"/>
  <c r="M24" i="2"/>
  <c r="M23" i="2"/>
  <c r="N23" i="2" s="1"/>
  <c r="M22" i="2"/>
  <c r="M21" i="2"/>
  <c r="M20" i="2"/>
  <c r="M19" i="2"/>
  <c r="M18" i="2"/>
  <c r="M17" i="2"/>
  <c r="M16" i="2"/>
  <c r="M15" i="2"/>
  <c r="C26" i="2" s="1"/>
  <c r="D26" i="2" s="1"/>
  <c r="M14" i="2"/>
  <c r="M13" i="2"/>
  <c r="M12" i="2"/>
  <c r="C23" i="2" s="1"/>
  <c r="D23" i="2" s="1"/>
  <c r="N22" i="2"/>
  <c r="M11" i="2"/>
  <c r="P7" i="2"/>
  <c r="L4" i="2"/>
  <c r="L7" i="2" s="1"/>
  <c r="E5" i="2"/>
  <c r="D5" i="2"/>
  <c r="C5" i="2"/>
  <c r="G233" i="5"/>
  <c r="C232" i="5"/>
  <c r="G232" i="5" s="1"/>
  <c r="B232" i="5"/>
  <c r="B231" i="5" s="1"/>
  <c r="B230" i="5" s="1"/>
  <c r="B229" i="5" s="1"/>
  <c r="B228" i="5" s="1"/>
  <c r="B227" i="5" s="1"/>
  <c r="B226" i="5" s="1"/>
  <c r="B225" i="5" s="1"/>
  <c r="B224" i="5" s="1"/>
  <c r="B223" i="5" s="1"/>
  <c r="B222" i="5" s="1"/>
  <c r="B221" i="5" s="1"/>
  <c r="B220" i="5" s="1"/>
  <c r="B219" i="5" s="1"/>
  <c r="B218" i="5" s="1"/>
  <c r="B217" i="5" s="1"/>
  <c r="B216" i="5" s="1"/>
  <c r="B215" i="5" s="1"/>
  <c r="B214" i="5" s="1"/>
  <c r="B213" i="5" s="1"/>
  <c r="B212" i="5" s="1"/>
  <c r="B211" i="5" s="1"/>
  <c r="B210" i="5" s="1"/>
  <c r="B209" i="5" s="1"/>
  <c r="B208" i="5" s="1"/>
  <c r="B207" i="5" s="1"/>
  <c r="B206" i="5" s="1"/>
  <c r="B205" i="5" s="1"/>
  <c r="B204" i="5" s="1"/>
  <c r="B203" i="5" s="1"/>
  <c r="B202" i="5" s="1"/>
  <c r="B201" i="5" s="1"/>
  <c r="B200" i="5" s="1"/>
  <c r="B199" i="5" s="1"/>
  <c r="B198" i="5" s="1"/>
  <c r="B197" i="5" s="1"/>
  <c r="B196" i="5" s="1"/>
  <c r="B195" i="5" s="1"/>
  <c r="B194" i="5" s="1"/>
  <c r="B193" i="5" s="1"/>
  <c r="B192" i="5" s="1"/>
  <c r="B191" i="5" s="1"/>
  <c r="B190" i="5" s="1"/>
  <c r="B189" i="5" s="1"/>
  <c r="B188" i="5" s="1"/>
  <c r="B187" i="5" s="1"/>
  <c r="B186" i="5" s="1"/>
  <c r="B185" i="5" s="1"/>
  <c r="B184" i="5" s="1"/>
  <c r="B183" i="5" s="1"/>
  <c r="B182" i="5" s="1"/>
  <c r="B181" i="5" s="1"/>
  <c r="B180" i="5" s="1"/>
  <c r="B179" i="5" s="1"/>
  <c r="B178" i="5" s="1"/>
  <c r="B177" i="5" s="1"/>
  <c r="B176" i="5" s="1"/>
  <c r="B175" i="5" s="1"/>
  <c r="B174" i="5" s="1"/>
  <c r="B173" i="5" s="1"/>
  <c r="B172" i="5" s="1"/>
  <c r="B171" i="5" s="1"/>
  <c r="B170" i="5" s="1"/>
  <c r="B169" i="5" s="1"/>
  <c r="B168" i="5" s="1"/>
  <c r="B167" i="5" s="1"/>
  <c r="B166" i="5" s="1"/>
  <c r="B165" i="5" s="1"/>
  <c r="B164" i="5" s="1"/>
  <c r="B163" i="5" s="1"/>
  <c r="B162" i="5" s="1"/>
  <c r="B161" i="5" s="1"/>
  <c r="B160" i="5" s="1"/>
  <c r="B159" i="5" s="1"/>
  <c r="B158" i="5" s="1"/>
  <c r="B157" i="5" s="1"/>
  <c r="B156" i="5" s="1"/>
  <c r="B155" i="5" s="1"/>
  <c r="B154" i="5" s="1"/>
  <c r="B153" i="5" s="1"/>
  <c r="B152" i="5" s="1"/>
  <c r="B151" i="5" s="1"/>
  <c r="B150" i="5" s="1"/>
  <c r="B149" i="5" s="1"/>
  <c r="B148" i="5" s="1"/>
  <c r="B147" i="5" s="1"/>
  <c r="B146" i="5" s="1"/>
  <c r="B145" i="5" s="1"/>
  <c r="B144" i="5" s="1"/>
  <c r="D100" i="5"/>
  <c r="N54" i="5"/>
  <c r="N53" i="5"/>
  <c r="N52" i="5"/>
  <c r="B141" i="5"/>
  <c r="B140" i="5" s="1"/>
  <c r="B139" i="5" s="1"/>
  <c r="B138" i="5" s="1"/>
  <c r="B137" i="5" s="1"/>
  <c r="B136" i="5" s="1"/>
  <c r="B135" i="5" s="1"/>
  <c r="B134" i="5" s="1"/>
  <c r="B133" i="5" s="1"/>
  <c r="B132" i="5" s="1"/>
  <c r="B131" i="5" s="1"/>
  <c r="B130" i="5" s="1"/>
  <c r="B129" i="5"/>
  <c r="B128" i="5" s="1"/>
  <c r="B127" i="5" s="1"/>
  <c r="B126" i="5" s="1"/>
  <c r="B125" i="5" s="1"/>
  <c r="B124" i="5" s="1"/>
  <c r="B123" i="5" s="1"/>
  <c r="B122" i="5" s="1"/>
  <c r="B121" i="5" s="1"/>
  <c r="B120" i="5" s="1"/>
  <c r="B119" i="5" s="1"/>
  <c r="B118" i="5" s="1"/>
  <c r="B117" i="5" s="1"/>
  <c r="B116" i="5" s="1"/>
  <c r="B115" i="5"/>
  <c r="B114" i="5" s="1"/>
  <c r="B113" i="5" s="1"/>
  <c r="B112" i="5" s="1"/>
  <c r="B111" i="5" s="1"/>
  <c r="B110" i="5" s="1"/>
  <c r="B109" i="5" s="1"/>
  <c r="B108" i="5" s="1"/>
  <c r="B107" i="5" s="1"/>
  <c r="B106" i="5" s="1"/>
  <c r="B105" i="5" s="1"/>
  <c r="B104" i="5" s="1"/>
  <c r="B103" i="5" s="1"/>
  <c r="B102" i="5" s="1"/>
  <c r="B101" i="5" s="1"/>
  <c r="B100" i="5" s="1"/>
  <c r="N51" i="5"/>
  <c r="N50" i="5"/>
  <c r="N49" i="5"/>
  <c r="N48" i="5"/>
  <c r="N47" i="5"/>
  <c r="N46" i="5"/>
  <c r="N45" i="5"/>
  <c r="N44" i="5"/>
  <c r="D133" i="5" s="1"/>
  <c r="E133" i="5" s="1"/>
  <c r="F133" i="5" s="1"/>
  <c r="N43" i="5"/>
  <c r="N42" i="5"/>
  <c r="N41" i="5"/>
  <c r="N40" i="5"/>
  <c r="N39" i="5"/>
  <c r="N38" i="5"/>
  <c r="N37" i="5"/>
  <c r="N36" i="5"/>
  <c r="D125" i="5" s="1"/>
  <c r="E125" i="5" s="1"/>
  <c r="F125" i="5" s="1"/>
  <c r="N35" i="5"/>
  <c r="N34" i="5"/>
  <c r="N33" i="5"/>
  <c r="N32" i="5"/>
  <c r="N31" i="5"/>
  <c r="N30" i="5"/>
  <c r="N29" i="5"/>
  <c r="N28" i="5"/>
  <c r="D117" i="5" s="1"/>
  <c r="E117" i="5" s="1"/>
  <c r="F117" i="5" s="1"/>
  <c r="N27" i="5"/>
  <c r="N26" i="5"/>
  <c r="N25" i="5"/>
  <c r="N24" i="5"/>
  <c r="N23" i="5"/>
  <c r="N22" i="5"/>
  <c r="N21" i="5"/>
  <c r="N20" i="5"/>
  <c r="D109" i="5"/>
  <c r="E109" i="5" s="1"/>
  <c r="F109" i="5" s="1"/>
  <c r="N19" i="5"/>
  <c r="N18" i="5"/>
  <c r="N17" i="5"/>
  <c r="N16" i="5"/>
  <c r="N15" i="5"/>
  <c r="N14" i="5"/>
  <c r="N13" i="5"/>
  <c r="N12" i="5"/>
  <c r="D101" i="5" s="1"/>
  <c r="E101" i="5" s="1"/>
  <c r="F101" i="5" s="1"/>
  <c r="N11" i="5"/>
  <c r="M4" i="5"/>
  <c r="M7" i="5" s="1"/>
  <c r="F5" i="5"/>
  <c r="E5" i="5"/>
  <c r="D5" i="5"/>
  <c r="B93" i="4"/>
  <c r="B92" i="4" s="1"/>
  <c r="B91" i="4" s="1"/>
  <c r="B90" i="4" s="1"/>
  <c r="B89" i="4" s="1"/>
  <c r="B88" i="4" s="1"/>
  <c r="B87" i="4" s="1"/>
  <c r="B86" i="4" s="1"/>
  <c r="B85" i="4" s="1"/>
  <c r="B84" i="4" s="1"/>
  <c r="B83" i="4" s="1"/>
  <c r="B82" i="4" s="1"/>
  <c r="B81" i="4" s="1"/>
  <c r="B80" i="4" s="1"/>
  <c r="B79" i="4" s="1"/>
  <c r="B78" i="4" s="1"/>
  <c r="B77" i="4" s="1"/>
  <c r="B76" i="4" s="1"/>
  <c r="B75" i="4" s="1"/>
  <c r="B74" i="4" s="1"/>
  <c r="B73" i="4" s="1"/>
  <c r="B72" i="4" s="1"/>
  <c r="B71" i="4" s="1"/>
  <c r="B70" i="4" s="1"/>
  <c r="B69" i="4" s="1"/>
  <c r="B68" i="4" s="1"/>
  <c r="B67" i="4" s="1"/>
  <c r="B66" i="4" s="1"/>
  <c r="B65" i="4" s="1"/>
  <c r="B64" i="4" s="1"/>
  <c r="B63" i="4" s="1"/>
  <c r="B62" i="4" s="1"/>
  <c r="B61" i="4" s="1"/>
  <c r="B60" i="4" s="1"/>
  <c r="B59" i="4" s="1"/>
  <c r="B58" i="4" s="1"/>
  <c r="B57" i="4" s="1"/>
  <c r="B56" i="4" s="1"/>
  <c r="B55" i="4" s="1"/>
  <c r="B54" i="4" s="1"/>
  <c r="B53" i="4" s="1"/>
  <c r="B52" i="4" s="1"/>
  <c r="B51" i="4" s="1"/>
  <c r="B50" i="4" s="1"/>
  <c r="B49" i="4" s="1"/>
  <c r="B48" i="4" s="1"/>
  <c r="B47" i="4" s="1"/>
  <c r="B46" i="4" s="1"/>
  <c r="B45" i="4" s="1"/>
  <c r="B44" i="4" s="1"/>
  <c r="B43" i="4" s="1"/>
  <c r="B42" i="4" s="1"/>
  <c r="B41" i="4" s="1"/>
  <c r="B40" i="4" s="1"/>
  <c r="B39" i="4" s="1"/>
  <c r="B38" i="4" s="1"/>
  <c r="B37" i="4" s="1"/>
  <c r="B36" i="4" s="1"/>
  <c r="B35" i="4" s="1"/>
  <c r="B34" i="4" s="1"/>
  <c r="B33" i="4" s="1"/>
  <c r="B32" i="4" s="1"/>
  <c r="B31" i="4" s="1"/>
  <c r="B30" i="4" s="1"/>
  <c r="B29" i="4" s="1"/>
  <c r="B28" i="4" s="1"/>
  <c r="B27" i="4" s="1"/>
  <c r="B26" i="4" s="1"/>
  <c r="B25" i="4" s="1"/>
  <c r="B24" i="4" s="1"/>
  <c r="B23" i="4" s="1"/>
  <c r="B22" i="4" s="1"/>
  <c r="B21" i="4" s="1"/>
  <c r="B20" i="4" s="1"/>
  <c r="B19" i="4" s="1"/>
  <c r="B18" i="4" s="1"/>
  <c r="B17" i="4" s="1"/>
  <c r="B16" i="4" s="1"/>
  <c r="B15" i="4" s="1"/>
  <c r="B14" i="4" s="1"/>
  <c r="B13" i="4" s="1"/>
  <c r="C37" i="2"/>
  <c r="D37" i="2" s="1"/>
  <c r="I233" i="5"/>
  <c r="H233" i="5"/>
  <c r="J233" i="5" s="1"/>
  <c r="M4" i="2"/>
  <c r="M7" i="2" s="1"/>
  <c r="C42" i="2"/>
  <c r="D42" i="2" s="1"/>
  <c r="N12" i="2" l="1"/>
  <c r="N41" i="2"/>
  <c r="C62" i="2"/>
  <c r="D62" i="2" s="1"/>
  <c r="E62" i="2" s="1"/>
  <c r="D68" i="1" s="1"/>
  <c r="N25" i="2"/>
  <c r="C39" i="2"/>
  <c r="D39" i="2" s="1"/>
  <c r="E39" i="2" s="1"/>
  <c r="D45" i="1" s="1"/>
  <c r="N49" i="2"/>
  <c r="C60" i="2"/>
  <c r="D60" i="2" s="1"/>
  <c r="E60" i="2" s="1"/>
  <c r="D66" i="1" s="1"/>
  <c r="H66" i="2"/>
  <c r="N4" i="5"/>
  <c r="N7" i="5" s="1"/>
  <c r="C231" i="5"/>
  <c r="D22" i="2"/>
  <c r="F22" i="2" s="1"/>
  <c r="C25" i="2"/>
  <c r="D25" i="2" s="1"/>
  <c r="F25" i="2" s="1"/>
  <c r="N18" i="2"/>
  <c r="C47" i="2"/>
  <c r="D47" i="2" s="1"/>
  <c r="C61" i="2"/>
  <c r="D61" i="2" s="1"/>
  <c r="N53" i="2"/>
  <c r="H72" i="2"/>
  <c r="E24" i="6"/>
  <c r="C25" i="6"/>
  <c r="G44" i="2"/>
  <c r="I44" i="2" s="1"/>
  <c r="E50" i="1" s="1"/>
  <c r="H44" i="2"/>
  <c r="N46" i="2"/>
  <c r="N16" i="2"/>
  <c r="N34" i="2"/>
  <c r="N42" i="2"/>
  <c r="C34" i="2"/>
  <c r="D34" i="2" s="1"/>
  <c r="E34" i="2" s="1"/>
  <c r="D40" i="1" s="1"/>
  <c r="F11" i="2"/>
  <c r="C35" i="2"/>
  <c r="D35" i="2" s="1"/>
  <c r="F35" i="2" s="1"/>
  <c r="N27" i="2"/>
  <c r="N31" i="2"/>
  <c r="C49" i="2"/>
  <c r="D49" i="2" s="1"/>
  <c r="F49" i="2" s="1"/>
  <c r="H69" i="2"/>
  <c r="H71" i="2"/>
  <c r="N24" i="2"/>
  <c r="N38" i="2"/>
  <c r="N32" i="2"/>
  <c r="C57" i="2"/>
  <c r="D57" i="2" s="1"/>
  <c r="F57" i="2" s="1"/>
  <c r="C64" i="2"/>
  <c r="D64" i="2" s="1"/>
  <c r="F64" i="2" s="1"/>
  <c r="H64" i="2" s="1"/>
  <c r="B26" i="6"/>
  <c r="I25" i="6"/>
  <c r="F22" i="6"/>
  <c r="D23" i="6"/>
  <c r="F76" i="1"/>
  <c r="H76" i="1" s="1"/>
  <c r="F23" i="2"/>
  <c r="E23" i="2"/>
  <c r="D29" i="1" s="1"/>
  <c r="E35" i="2"/>
  <c r="D41" i="1" s="1"/>
  <c r="E55" i="2"/>
  <c r="D61" i="1" s="1"/>
  <c r="F55" i="2"/>
  <c r="D143" i="5"/>
  <c r="E143" i="5" s="1"/>
  <c r="F143" i="5" s="1"/>
  <c r="D141" i="5"/>
  <c r="E141" i="5" s="1"/>
  <c r="F141" i="5" s="1"/>
  <c r="D142" i="5"/>
  <c r="E142" i="5" s="1"/>
  <c r="F142" i="5" s="1"/>
  <c r="D137" i="5"/>
  <c r="E137" i="5" s="1"/>
  <c r="F137" i="5" s="1"/>
  <c r="D129" i="5"/>
  <c r="E129" i="5" s="1"/>
  <c r="F129" i="5" s="1"/>
  <c r="D121" i="5"/>
  <c r="E121" i="5" s="1"/>
  <c r="F121" i="5" s="1"/>
  <c r="D113" i="5"/>
  <c r="E113" i="5" s="1"/>
  <c r="F113" i="5" s="1"/>
  <c r="D105" i="5"/>
  <c r="E105" i="5" s="1"/>
  <c r="F105" i="5" s="1"/>
  <c r="E100" i="5"/>
  <c r="F100" i="5" s="1"/>
  <c r="D138" i="5"/>
  <c r="E138" i="5" s="1"/>
  <c r="F138" i="5" s="1"/>
  <c r="D130" i="5"/>
  <c r="E130" i="5" s="1"/>
  <c r="F130" i="5" s="1"/>
  <c r="D122" i="5"/>
  <c r="E122" i="5" s="1"/>
  <c r="F122" i="5" s="1"/>
  <c r="D140" i="5"/>
  <c r="E140" i="5" s="1"/>
  <c r="F140" i="5" s="1"/>
  <c r="D132" i="5"/>
  <c r="E132" i="5" s="1"/>
  <c r="F132" i="5" s="1"/>
  <c r="D124" i="5"/>
  <c r="E124" i="5" s="1"/>
  <c r="F124" i="5" s="1"/>
  <c r="D116" i="5"/>
  <c r="E116" i="5" s="1"/>
  <c r="F116" i="5" s="1"/>
  <c r="D108" i="5"/>
  <c r="E108" i="5" s="1"/>
  <c r="F108" i="5" s="1"/>
  <c r="D135" i="5"/>
  <c r="E135" i="5" s="1"/>
  <c r="F135" i="5" s="1"/>
  <c r="D127" i="5"/>
  <c r="E127" i="5" s="1"/>
  <c r="F127" i="5" s="1"/>
  <c r="D119" i="5"/>
  <c r="E119" i="5" s="1"/>
  <c r="F119" i="5" s="1"/>
  <c r="D111" i="5"/>
  <c r="E111" i="5" s="1"/>
  <c r="F111" i="5" s="1"/>
  <c r="D103" i="5"/>
  <c r="E103" i="5" s="1"/>
  <c r="F103" i="5" s="1"/>
  <c r="D114" i="5"/>
  <c r="E114" i="5" s="1"/>
  <c r="F114" i="5" s="1"/>
  <c r="D106" i="5"/>
  <c r="E106" i="5" s="1"/>
  <c r="F106" i="5" s="1"/>
  <c r="D136" i="5"/>
  <c r="E136" i="5" s="1"/>
  <c r="F136" i="5" s="1"/>
  <c r="D128" i="5"/>
  <c r="E128" i="5" s="1"/>
  <c r="F128" i="5" s="1"/>
  <c r="D120" i="5"/>
  <c r="E120" i="5" s="1"/>
  <c r="F120" i="5" s="1"/>
  <c r="D112" i="5"/>
  <c r="E112" i="5" s="1"/>
  <c r="F112" i="5" s="1"/>
  <c r="D104" i="5"/>
  <c r="E104" i="5" s="1"/>
  <c r="F104" i="5" s="1"/>
  <c r="D139" i="5"/>
  <c r="E139" i="5" s="1"/>
  <c r="F139" i="5" s="1"/>
  <c r="D131" i="5"/>
  <c r="E131" i="5" s="1"/>
  <c r="F131" i="5" s="1"/>
  <c r="D123" i="5"/>
  <c r="E123" i="5" s="1"/>
  <c r="F123" i="5" s="1"/>
  <c r="D115" i="5"/>
  <c r="E115" i="5" s="1"/>
  <c r="F115" i="5" s="1"/>
  <c r="D107" i="5"/>
  <c r="E107" i="5" s="1"/>
  <c r="F107" i="5" s="1"/>
  <c r="D134" i="5"/>
  <c r="E134" i="5" s="1"/>
  <c r="F134" i="5" s="1"/>
  <c r="D126" i="5"/>
  <c r="E126" i="5" s="1"/>
  <c r="F126" i="5" s="1"/>
  <c r="D118" i="5"/>
  <c r="E118" i="5" s="1"/>
  <c r="F118" i="5" s="1"/>
  <c r="D110" i="5"/>
  <c r="E110" i="5" s="1"/>
  <c r="F110" i="5" s="1"/>
  <c r="D102" i="5"/>
  <c r="E102" i="5" s="1"/>
  <c r="F102" i="5" s="1"/>
  <c r="F60" i="2"/>
  <c r="E64" i="2"/>
  <c r="D70" i="1" s="1"/>
  <c r="H232" i="5"/>
  <c r="J232" i="5" s="1"/>
  <c r="I232" i="5"/>
  <c r="F42" i="2"/>
  <c r="E42" i="2"/>
  <c r="D48" i="1" s="1"/>
  <c r="F26" i="2"/>
  <c r="E26" i="2"/>
  <c r="D32" i="1" s="1"/>
  <c r="E49" i="2"/>
  <c r="D55" i="1" s="1"/>
  <c r="F58" i="2"/>
  <c r="E58" i="2"/>
  <c r="D64" i="1" s="1"/>
  <c r="F62" i="2"/>
  <c r="F34" i="2"/>
  <c r="N20" i="2"/>
  <c r="C31" i="2"/>
  <c r="D31" i="2" s="1"/>
  <c r="N37" i="2"/>
  <c r="C48" i="2"/>
  <c r="D48" i="2" s="1"/>
  <c r="E57" i="2"/>
  <c r="D63" i="1" s="1"/>
  <c r="F37" i="2"/>
  <c r="E37" i="2"/>
  <c r="D43" i="1" s="1"/>
  <c r="E40" i="2"/>
  <c r="D46" i="1" s="1"/>
  <c r="F40" i="2"/>
  <c r="E47" i="2"/>
  <c r="D53" i="1" s="1"/>
  <c r="F47" i="2"/>
  <c r="E61" i="2"/>
  <c r="D67" i="1" s="1"/>
  <c r="F61" i="2"/>
  <c r="G64" i="2"/>
  <c r="I64" i="2" s="1"/>
  <c r="E70" i="1" s="1"/>
  <c r="E44" i="2"/>
  <c r="D50" i="1" s="1"/>
  <c r="N52" i="2"/>
  <c r="N50" i="2"/>
  <c r="N30" i="2"/>
  <c r="N29" i="2"/>
  <c r="N26" i="2"/>
  <c r="N33" i="2"/>
  <c r="F20" i="2"/>
  <c r="H22" i="2"/>
  <c r="F17" i="2"/>
  <c r="F14" i="2"/>
  <c r="F12" i="2"/>
  <c r="F15" i="2"/>
  <c r="B21" i="3"/>
  <c r="E21" i="3" s="1"/>
  <c r="C29" i="2"/>
  <c r="D29" i="2" s="1"/>
  <c r="N54" i="2"/>
  <c r="N17" i="2"/>
  <c r="F39" i="2"/>
  <c r="N40" i="2"/>
  <c r="N48" i="2"/>
  <c r="G67" i="2"/>
  <c r="I67" i="2" s="1"/>
  <c r="E73" i="1" s="1"/>
  <c r="F73" i="1" s="1"/>
  <c r="H73" i="1" s="1"/>
  <c r="N43" i="2"/>
  <c r="N35" i="2"/>
  <c r="F13" i="2"/>
  <c r="F16" i="2"/>
  <c r="E22" i="2"/>
  <c r="D28" i="1" s="1"/>
  <c r="N13" i="2"/>
  <c r="N44" i="2"/>
  <c r="N21" i="2"/>
  <c r="N19" i="2"/>
  <c r="N14" i="2"/>
  <c r="F21" i="2"/>
  <c r="C30" i="2"/>
  <c r="D30" i="2" s="1"/>
  <c r="N47" i="2"/>
  <c r="F11" i="1"/>
  <c r="C63" i="2"/>
  <c r="D63" i="2" s="1"/>
  <c r="C59" i="2"/>
  <c r="D59" i="2" s="1"/>
  <c r="C56" i="2"/>
  <c r="D56" i="2" s="1"/>
  <c r="C46" i="2"/>
  <c r="D46" i="2" s="1"/>
  <c r="C45" i="2"/>
  <c r="D45" i="2" s="1"/>
  <c r="C41" i="2"/>
  <c r="D41" i="2" s="1"/>
  <c r="C33" i="2"/>
  <c r="D33" i="2" s="1"/>
  <c r="C51" i="2"/>
  <c r="D51" i="2" s="1"/>
  <c r="C65" i="2"/>
  <c r="D65" i="2" s="1"/>
  <c r="C28" i="2"/>
  <c r="D28" i="2" s="1"/>
  <c r="C27" i="2"/>
  <c r="D27" i="2" s="1"/>
  <c r="C54" i="2"/>
  <c r="D54" i="2" s="1"/>
  <c r="C50" i="2"/>
  <c r="D50" i="2" s="1"/>
  <c r="C52" i="2"/>
  <c r="D52" i="2" s="1"/>
  <c r="C38" i="2"/>
  <c r="D38" i="2" s="1"/>
  <c r="C36" i="2"/>
  <c r="D36" i="2" s="1"/>
  <c r="C32" i="2"/>
  <c r="D32" i="2" s="1"/>
  <c r="C24" i="2"/>
  <c r="D24" i="2" s="1"/>
  <c r="C43" i="2"/>
  <c r="D43" i="2" s="1"/>
  <c r="C53" i="2"/>
  <c r="D53" i="2" s="1"/>
  <c r="F80" i="1"/>
  <c r="H80" i="1" s="1"/>
  <c r="N15" i="2"/>
  <c r="N28" i="2"/>
  <c r="N39" i="2"/>
  <c r="N36" i="2"/>
  <c r="N11" i="2"/>
  <c r="N45" i="2"/>
  <c r="H70" i="2"/>
  <c r="F72" i="1"/>
  <c r="H72" i="1" s="1"/>
  <c r="F75" i="1"/>
  <c r="H75" i="1" s="1"/>
  <c r="F78" i="1"/>
  <c r="H78" i="1" s="1"/>
  <c r="F77" i="1"/>
  <c r="H77" i="1" s="1"/>
  <c r="F74" i="1"/>
  <c r="H74" i="1" s="1"/>
  <c r="F79" i="1"/>
  <c r="H79" i="1" s="1"/>
  <c r="F50" i="1" l="1"/>
  <c r="H50" i="1" s="1"/>
  <c r="G22" i="2"/>
  <c r="I22" i="2" s="1"/>
  <c r="E28" i="1" s="1"/>
  <c r="F28" i="1" s="1"/>
  <c r="F10" i="2"/>
  <c r="F19" i="2"/>
  <c r="F18" i="2"/>
  <c r="E25" i="2"/>
  <c r="D31" i="1" s="1"/>
  <c r="G231" i="5"/>
  <c r="C230" i="5"/>
  <c r="E25" i="6"/>
  <c r="C26" i="6"/>
  <c r="I21" i="3"/>
  <c r="C21" i="3"/>
  <c r="H11" i="2"/>
  <c r="G11" i="2"/>
  <c r="I11" i="2" s="1"/>
  <c r="E17" i="1" s="1"/>
  <c r="B27" i="6"/>
  <c r="I26" i="6"/>
  <c r="F23" i="6"/>
  <c r="D24" i="6"/>
  <c r="B22" i="3"/>
  <c r="C22" i="3" s="1"/>
  <c r="F70" i="1"/>
  <c r="H70" i="1" s="1"/>
  <c r="E53" i="2"/>
  <c r="D59" i="1" s="1"/>
  <c r="F53" i="2"/>
  <c r="H20" i="2"/>
  <c r="G20" i="2"/>
  <c r="I20" i="2" s="1"/>
  <c r="E26" i="1" s="1"/>
  <c r="F26" i="1" s="1"/>
  <c r="H26" i="1" s="1"/>
  <c r="H40" i="2"/>
  <c r="G40" i="2"/>
  <c r="I40" i="2" s="1"/>
  <c r="E46" i="1" s="1"/>
  <c r="F46" i="1" s="1"/>
  <c r="H46" i="1" s="1"/>
  <c r="H34" i="2"/>
  <c r="G34" i="2"/>
  <c r="I34" i="2" s="1"/>
  <c r="E40" i="1" s="1"/>
  <c r="F40" i="1" s="1"/>
  <c r="H40" i="1" s="1"/>
  <c r="H26" i="2"/>
  <c r="G26" i="2"/>
  <c r="I26" i="2" s="1"/>
  <c r="E32" i="1" s="1"/>
  <c r="F32" i="1" s="1"/>
  <c r="H32" i="1" s="1"/>
  <c r="E50" i="2"/>
  <c r="D56" i="1" s="1"/>
  <c r="F50" i="2"/>
  <c r="E45" i="2"/>
  <c r="D51" i="1" s="1"/>
  <c r="F45" i="2"/>
  <c r="G21" i="2"/>
  <c r="I21" i="2" s="1"/>
  <c r="E27" i="1" s="1"/>
  <c r="F27" i="1" s="1"/>
  <c r="H27" i="1" s="1"/>
  <c r="H21" i="2"/>
  <c r="H13" i="2"/>
  <c r="G13" i="2"/>
  <c r="I13" i="2" s="1"/>
  <c r="E19" i="1" s="1"/>
  <c r="F19" i="1" s="1"/>
  <c r="H19" i="1" s="1"/>
  <c r="H23" i="2"/>
  <c r="G23" i="2"/>
  <c r="I23" i="2" s="1"/>
  <c r="E29" i="1" s="1"/>
  <c r="F29" i="1" s="1"/>
  <c r="H29" i="1" s="1"/>
  <c r="E52" i="2"/>
  <c r="D58" i="1" s="1"/>
  <c r="F52" i="2"/>
  <c r="F41" i="2"/>
  <c r="E41" i="2"/>
  <c r="D47" i="1" s="1"/>
  <c r="E30" i="2"/>
  <c r="D36" i="1" s="1"/>
  <c r="F30" i="2"/>
  <c r="H16" i="2"/>
  <c r="G16" i="2"/>
  <c r="I16" i="2" s="1"/>
  <c r="E22" i="1" s="1"/>
  <c r="F22" i="1" s="1"/>
  <c r="H22" i="1" s="1"/>
  <c r="G17" i="2"/>
  <c r="I17" i="2" s="1"/>
  <c r="E23" i="1" s="1"/>
  <c r="F23" i="1" s="1"/>
  <c r="H23" i="1" s="1"/>
  <c r="H17" i="2"/>
  <c r="G47" i="2"/>
  <c r="I47" i="2" s="1"/>
  <c r="E53" i="1" s="1"/>
  <c r="F53" i="1" s="1"/>
  <c r="H53" i="1" s="1"/>
  <c r="H47" i="2"/>
  <c r="H57" i="2"/>
  <c r="G57" i="2"/>
  <c r="I57" i="2" s="1"/>
  <c r="E63" i="1" s="1"/>
  <c r="F63" i="1" s="1"/>
  <c r="H63" i="1" s="1"/>
  <c r="H25" i="2"/>
  <c r="G25" i="2"/>
  <c r="I25" i="2" s="1"/>
  <c r="E31" i="1" s="1"/>
  <c r="F31" i="1" s="1"/>
  <c r="H31" i="1" s="1"/>
  <c r="G49" i="2"/>
  <c r="I49" i="2" s="1"/>
  <c r="E55" i="1" s="1"/>
  <c r="F55" i="1" s="1"/>
  <c r="H55" i="1" s="1"/>
  <c r="H49" i="2"/>
  <c r="H60" i="2"/>
  <c r="G60" i="2"/>
  <c r="I60" i="2" s="1"/>
  <c r="E66" i="1" s="1"/>
  <c r="F66" i="1" s="1"/>
  <c r="H66" i="1" s="1"/>
  <c r="F17" i="1"/>
  <c r="H17" i="1" s="1"/>
  <c r="E46" i="2"/>
  <c r="D52" i="1" s="1"/>
  <c r="F46" i="2"/>
  <c r="F33" i="2"/>
  <c r="E33" i="2"/>
  <c r="D39" i="1" s="1"/>
  <c r="H14" i="2"/>
  <c r="G14" i="2"/>
  <c r="I14" i="2" s="1"/>
  <c r="E20" i="1" s="1"/>
  <c r="F20" i="1" s="1"/>
  <c r="H20" i="1" s="1"/>
  <c r="G35" i="2"/>
  <c r="I35" i="2" s="1"/>
  <c r="E41" i="1" s="1"/>
  <c r="F41" i="1" s="1"/>
  <c r="H41" i="1" s="1"/>
  <c r="H35" i="2"/>
  <c r="H12" i="2"/>
  <c r="G12" i="2"/>
  <c r="I12" i="2" s="1"/>
  <c r="E18" i="1" s="1"/>
  <c r="F18" i="1" s="1"/>
  <c r="H18" i="1" s="1"/>
  <c r="H61" i="2"/>
  <c r="G61" i="2"/>
  <c r="I61" i="2" s="1"/>
  <c r="E67" i="1" s="1"/>
  <c r="F67" i="1" s="1"/>
  <c r="H67" i="1" s="1"/>
  <c r="G58" i="2"/>
  <c r="I58" i="2" s="1"/>
  <c r="E64" i="1" s="1"/>
  <c r="F64" i="1" s="1"/>
  <c r="H64" i="1" s="1"/>
  <c r="H58" i="2"/>
  <c r="F32" i="2"/>
  <c r="E32" i="2"/>
  <c r="D38" i="1" s="1"/>
  <c r="F65" i="2"/>
  <c r="E65" i="2"/>
  <c r="D71" i="1" s="1"/>
  <c r="F63" i="2"/>
  <c r="E63" i="2"/>
  <c r="D69" i="1" s="1"/>
  <c r="G15" i="2"/>
  <c r="I15" i="2" s="1"/>
  <c r="E21" i="1" s="1"/>
  <c r="F21" i="1" s="1"/>
  <c r="H21" i="1" s="1"/>
  <c r="H15" i="2"/>
  <c r="H37" i="2"/>
  <c r="G37" i="2"/>
  <c r="I37" i="2" s="1"/>
  <c r="E43" i="1" s="1"/>
  <c r="F43" i="1" s="1"/>
  <c r="H43" i="1" s="1"/>
  <c r="F31" i="2"/>
  <c r="E31" i="2"/>
  <c r="D37" i="1" s="1"/>
  <c r="E54" i="2"/>
  <c r="D60" i="1" s="1"/>
  <c r="F54" i="2"/>
  <c r="F29" i="2"/>
  <c r="E29" i="2"/>
  <c r="D35" i="1" s="1"/>
  <c r="F38" i="2"/>
  <c r="E38" i="2"/>
  <c r="D44" i="1" s="1"/>
  <c r="H39" i="2"/>
  <c r="G39" i="2"/>
  <c r="I39" i="2" s="1"/>
  <c r="E45" i="1" s="1"/>
  <c r="F45" i="1" s="1"/>
  <c r="H45" i="1" s="1"/>
  <c r="F51" i="2"/>
  <c r="E51" i="2"/>
  <c r="D57" i="1" s="1"/>
  <c r="F24" i="2"/>
  <c r="E24" i="2"/>
  <c r="D30" i="1" s="1"/>
  <c r="F28" i="2"/>
  <c r="E28" i="2"/>
  <c r="D34" i="1" s="1"/>
  <c r="F59" i="2"/>
  <c r="E59" i="2"/>
  <c r="D65" i="1" s="1"/>
  <c r="H42" i="2"/>
  <c r="G42" i="2"/>
  <c r="I42" i="2" s="1"/>
  <c r="E48" i="1" s="1"/>
  <c r="F48" i="1" s="1"/>
  <c r="H48" i="1" s="1"/>
  <c r="G55" i="2"/>
  <c r="I55" i="2" s="1"/>
  <c r="E61" i="1" s="1"/>
  <c r="F61" i="1" s="1"/>
  <c r="H61" i="1" s="1"/>
  <c r="H55" i="2"/>
  <c r="F4" i="1"/>
  <c r="F36" i="2"/>
  <c r="E36" i="2"/>
  <c r="D42" i="1" s="1"/>
  <c r="E43" i="2"/>
  <c r="D49" i="1" s="1"/>
  <c r="F43" i="2"/>
  <c r="E27" i="2"/>
  <c r="D33" i="1" s="1"/>
  <c r="F27" i="2"/>
  <c r="E56" i="2"/>
  <c r="D62" i="1" s="1"/>
  <c r="F56" i="2"/>
  <c r="E48" i="2"/>
  <c r="D54" i="1" s="1"/>
  <c r="F48" i="2"/>
  <c r="G62" i="2"/>
  <c r="I62" i="2" s="1"/>
  <c r="E68" i="1" s="1"/>
  <c r="F68" i="1" s="1"/>
  <c r="H68" i="1" s="1"/>
  <c r="H62" i="2"/>
  <c r="H28" i="1" l="1"/>
  <c r="D12" i="1"/>
  <c r="F12" i="1" s="1"/>
  <c r="H19" i="2"/>
  <c r="G19" i="2"/>
  <c r="I19" i="2" s="1"/>
  <c r="E25" i="1" s="1"/>
  <c r="F25" i="1" s="1"/>
  <c r="H25" i="1" s="1"/>
  <c r="I231" i="5"/>
  <c r="H231" i="5"/>
  <c r="J231" i="5" s="1"/>
  <c r="G10" i="2"/>
  <c r="I10" i="2" s="1"/>
  <c r="E16" i="1" s="1"/>
  <c r="F16" i="1" s="1"/>
  <c r="H16" i="1" s="1"/>
  <c r="H9" i="1" s="1"/>
  <c r="H10" i="2"/>
  <c r="C229" i="5"/>
  <c r="G230" i="5"/>
  <c r="H18" i="2"/>
  <c r="G18" i="2"/>
  <c r="I18" i="2" s="1"/>
  <c r="E24" i="1" s="1"/>
  <c r="F24" i="1" s="1"/>
  <c r="H24" i="1" s="1"/>
  <c r="E26" i="6"/>
  <c r="C27" i="6"/>
  <c r="B28" i="6"/>
  <c r="I27" i="6"/>
  <c r="D22" i="3"/>
  <c r="E22" i="3"/>
  <c r="F24" i="6"/>
  <c r="D25" i="6"/>
  <c r="B23" i="3"/>
  <c r="I22" i="3"/>
  <c r="D21" i="3"/>
  <c r="F21" i="3" s="1"/>
  <c r="G27" i="2"/>
  <c r="I27" i="2" s="1"/>
  <c r="E33" i="1" s="1"/>
  <c r="F33" i="1" s="1"/>
  <c r="H33" i="1" s="1"/>
  <c r="H27" i="2"/>
  <c r="H24" i="2"/>
  <c r="G24" i="2"/>
  <c r="I24" i="2" s="1"/>
  <c r="E30" i="1" s="1"/>
  <c r="F30" i="1" s="1"/>
  <c r="H30" i="1" s="1"/>
  <c r="H29" i="2"/>
  <c r="G29" i="2"/>
  <c r="I29" i="2" s="1"/>
  <c r="E35" i="1" s="1"/>
  <c r="F35" i="1" s="1"/>
  <c r="H35" i="1" s="1"/>
  <c r="H32" i="2"/>
  <c r="G32" i="2"/>
  <c r="I32" i="2" s="1"/>
  <c r="E38" i="1" s="1"/>
  <c r="F38" i="1" s="1"/>
  <c r="H38" i="1" s="1"/>
  <c r="G30" i="2"/>
  <c r="I30" i="2" s="1"/>
  <c r="E36" i="1" s="1"/>
  <c r="F36" i="1" s="1"/>
  <c r="H36" i="1" s="1"/>
  <c r="H30" i="2"/>
  <c r="G50" i="2"/>
  <c r="I50" i="2" s="1"/>
  <c r="E56" i="1" s="1"/>
  <c r="F56" i="1" s="1"/>
  <c r="H56" i="1" s="1"/>
  <c r="H50" i="2"/>
  <c r="G56" i="2"/>
  <c r="I56" i="2" s="1"/>
  <c r="E62" i="1" s="1"/>
  <c r="F62" i="1" s="1"/>
  <c r="H62" i="1" s="1"/>
  <c r="H56" i="2"/>
  <c r="H54" i="2"/>
  <c r="G54" i="2"/>
  <c r="I54" i="2" s="1"/>
  <c r="E60" i="1" s="1"/>
  <c r="F60" i="1" s="1"/>
  <c r="H60" i="1" s="1"/>
  <c r="H31" i="2"/>
  <c r="G31" i="2"/>
  <c r="I31" i="2" s="1"/>
  <c r="E37" i="1" s="1"/>
  <c r="F37" i="1" s="1"/>
  <c r="H37" i="1" s="1"/>
  <c r="G45" i="2"/>
  <c r="I45" i="2" s="1"/>
  <c r="E51" i="1" s="1"/>
  <c r="F51" i="1" s="1"/>
  <c r="H51" i="1" s="1"/>
  <c r="H45" i="2"/>
  <c r="G46" i="2"/>
  <c r="I46" i="2" s="1"/>
  <c r="E52" i="1" s="1"/>
  <c r="F52" i="1" s="1"/>
  <c r="H52" i="1" s="1"/>
  <c r="H46" i="2"/>
  <c r="H59" i="2"/>
  <c r="G59" i="2"/>
  <c r="I59" i="2" s="1"/>
  <c r="E65" i="1" s="1"/>
  <c r="F65" i="1" s="1"/>
  <c r="H65" i="1" s="1"/>
  <c r="H63" i="2"/>
  <c r="G63" i="2"/>
  <c r="I63" i="2" s="1"/>
  <c r="E69" i="1" s="1"/>
  <c r="F69" i="1" s="1"/>
  <c r="H69" i="1" s="1"/>
  <c r="G33" i="2"/>
  <c r="I33" i="2" s="1"/>
  <c r="E39" i="1" s="1"/>
  <c r="F39" i="1" s="1"/>
  <c r="H39" i="1" s="1"/>
  <c r="H33" i="2"/>
  <c r="G52" i="2"/>
  <c r="I52" i="2" s="1"/>
  <c r="E58" i="1" s="1"/>
  <c r="F58" i="1" s="1"/>
  <c r="H58" i="1" s="1"/>
  <c r="H52" i="2"/>
  <c r="G53" i="2"/>
  <c r="I53" i="2" s="1"/>
  <c r="E59" i="1" s="1"/>
  <c r="F59" i="1" s="1"/>
  <c r="H59" i="1" s="1"/>
  <c r="H53" i="2"/>
  <c r="G36" i="2"/>
  <c r="I36" i="2" s="1"/>
  <c r="E42" i="1" s="1"/>
  <c r="F42" i="1" s="1"/>
  <c r="H42" i="1" s="1"/>
  <c r="H36" i="2"/>
  <c r="H28" i="2"/>
  <c r="G28" i="2"/>
  <c r="I28" i="2" s="1"/>
  <c r="E34" i="1" s="1"/>
  <c r="F34" i="1" s="1"/>
  <c r="H34" i="1" s="1"/>
  <c r="G38" i="2"/>
  <c r="I38" i="2" s="1"/>
  <c r="E44" i="1" s="1"/>
  <c r="F44" i="1" s="1"/>
  <c r="H44" i="1" s="1"/>
  <c r="H38" i="2"/>
  <c r="G65" i="2"/>
  <c r="I65" i="2" s="1"/>
  <c r="E71" i="1" s="1"/>
  <c r="F71" i="1" s="1"/>
  <c r="H71" i="1" s="1"/>
  <c r="H65" i="2"/>
  <c r="G48" i="2"/>
  <c r="I48" i="2" s="1"/>
  <c r="E54" i="1" s="1"/>
  <c r="F54" i="1" s="1"/>
  <c r="H54" i="1" s="1"/>
  <c r="H48" i="2"/>
  <c r="G43" i="2"/>
  <c r="I43" i="2" s="1"/>
  <c r="E49" i="1" s="1"/>
  <c r="F49" i="1" s="1"/>
  <c r="H49" i="1" s="1"/>
  <c r="H43" i="2"/>
  <c r="H41" i="2"/>
  <c r="G41" i="2"/>
  <c r="I41" i="2" s="1"/>
  <c r="E47" i="1" s="1"/>
  <c r="F47" i="1" s="1"/>
  <c r="H47" i="1" s="1"/>
  <c r="G51" i="2"/>
  <c r="I51" i="2" s="1"/>
  <c r="E57" i="1" s="1"/>
  <c r="F57" i="1" s="1"/>
  <c r="H57" i="1" s="1"/>
  <c r="H51" i="2"/>
  <c r="I230" i="5" l="1"/>
  <c r="H230" i="5"/>
  <c r="J230" i="5" s="1"/>
  <c r="C228" i="5"/>
  <c r="G229" i="5"/>
  <c r="B29" i="6"/>
  <c r="C29" i="6" s="1"/>
  <c r="C28" i="6"/>
  <c r="C23" i="3"/>
  <c r="D23" i="3" s="1"/>
  <c r="I28" i="6"/>
  <c r="E27" i="6"/>
  <c r="E23" i="3"/>
  <c r="F25" i="6"/>
  <c r="D26" i="6"/>
  <c r="B24" i="3"/>
  <c r="C24" i="3" s="1"/>
  <c r="I23" i="3"/>
  <c r="G228" i="5" l="1"/>
  <c r="C227" i="5"/>
  <c r="H229" i="5"/>
  <c r="J229" i="5" s="1"/>
  <c r="I229" i="5"/>
  <c r="B30" i="6"/>
  <c r="C30" i="6" s="1"/>
  <c r="E28" i="6"/>
  <c r="I29" i="6"/>
  <c r="E24" i="3"/>
  <c r="F26" i="6"/>
  <c r="D27" i="6"/>
  <c r="B25" i="3"/>
  <c r="C25" i="3" s="1"/>
  <c r="I24" i="3"/>
  <c r="F23" i="3"/>
  <c r="F22" i="3"/>
  <c r="C226" i="5" l="1"/>
  <c r="G227" i="5"/>
  <c r="H228" i="5"/>
  <c r="J228" i="5" s="1"/>
  <c r="I228" i="5"/>
  <c r="B31" i="6"/>
  <c r="C31" i="6" s="1"/>
  <c r="I30" i="6"/>
  <c r="E29" i="6"/>
  <c r="E25" i="3"/>
  <c r="D28" i="6"/>
  <c r="F27" i="6"/>
  <c r="B26" i="3"/>
  <c r="C26" i="3" s="1"/>
  <c r="I25" i="3"/>
  <c r="D24" i="3"/>
  <c r="I227" i="5" l="1"/>
  <c r="H227" i="5"/>
  <c r="J227" i="5" s="1"/>
  <c r="G226" i="5"/>
  <c r="C225" i="5"/>
  <c r="I31" i="6"/>
  <c r="B32" i="6"/>
  <c r="C32" i="6" s="1"/>
  <c r="E30" i="6"/>
  <c r="E26" i="3"/>
  <c r="F24" i="3"/>
  <c r="F28" i="6"/>
  <c r="D29" i="6"/>
  <c r="B27" i="3"/>
  <c r="C27" i="3" s="1"/>
  <c r="I26" i="3"/>
  <c r="D25" i="3"/>
  <c r="F25" i="3" s="1"/>
  <c r="H226" i="5" l="1"/>
  <c r="J226" i="5" s="1"/>
  <c r="I226" i="5"/>
  <c r="G225" i="5"/>
  <c r="C224" i="5"/>
  <c r="I32" i="6"/>
  <c r="E31" i="6"/>
  <c r="B33" i="6"/>
  <c r="C33" i="6" s="1"/>
  <c r="E27" i="3"/>
  <c r="D30" i="6"/>
  <c r="F29" i="6"/>
  <c r="B28" i="3"/>
  <c r="C28" i="3" s="1"/>
  <c r="I27" i="3"/>
  <c r="D26" i="3"/>
  <c r="F26" i="3" s="1"/>
  <c r="H225" i="5" l="1"/>
  <c r="J225" i="5" s="1"/>
  <c r="I225" i="5"/>
  <c r="C223" i="5"/>
  <c r="G224" i="5"/>
  <c r="I33" i="6"/>
  <c r="B34" i="6"/>
  <c r="C34" i="6" s="1"/>
  <c r="E32" i="6"/>
  <c r="E28" i="3"/>
  <c r="D31" i="6"/>
  <c r="F30" i="6"/>
  <c r="B29" i="3"/>
  <c r="C29" i="3" s="1"/>
  <c r="I28" i="3"/>
  <c r="D27" i="3"/>
  <c r="F27" i="3" s="1"/>
  <c r="I224" i="5" l="1"/>
  <c r="H224" i="5"/>
  <c r="J224" i="5" s="1"/>
  <c r="C222" i="5"/>
  <c r="G223" i="5"/>
  <c r="E33" i="6"/>
  <c r="B35" i="6"/>
  <c r="C35" i="6" s="1"/>
  <c r="I34" i="6"/>
  <c r="E29" i="3"/>
  <c r="F31" i="6"/>
  <c r="D32" i="6"/>
  <c r="B30" i="3"/>
  <c r="C30" i="3" s="1"/>
  <c r="I29" i="3"/>
  <c r="D28" i="3"/>
  <c r="F28" i="3" s="1"/>
  <c r="H223" i="5" l="1"/>
  <c r="J223" i="5" s="1"/>
  <c r="I223" i="5"/>
  <c r="G222" i="5"/>
  <c r="C221" i="5"/>
  <c r="E34" i="6"/>
  <c r="I35" i="6"/>
  <c r="B36" i="6"/>
  <c r="C36" i="6" s="1"/>
  <c r="E30" i="3"/>
  <c r="F32" i="6"/>
  <c r="D33" i="6"/>
  <c r="B31" i="3"/>
  <c r="C31" i="3" s="1"/>
  <c r="I30" i="3"/>
  <c r="D29" i="3"/>
  <c r="F29" i="3" s="1"/>
  <c r="C220" i="5" l="1"/>
  <c r="G221" i="5"/>
  <c r="H222" i="5"/>
  <c r="J222" i="5" s="1"/>
  <c r="I222" i="5"/>
  <c r="I36" i="6"/>
  <c r="E35" i="6"/>
  <c r="B37" i="6"/>
  <c r="C37" i="6" s="1"/>
  <c r="E31" i="3"/>
  <c r="D34" i="6"/>
  <c r="F33" i="6"/>
  <c r="B32" i="3"/>
  <c r="C32" i="3" s="1"/>
  <c r="I31" i="3"/>
  <c r="D30" i="3"/>
  <c r="F30" i="3" s="1"/>
  <c r="H221" i="5" l="1"/>
  <c r="J221" i="5" s="1"/>
  <c r="I221" i="5"/>
  <c r="C219" i="5"/>
  <c r="G220" i="5"/>
  <c r="B38" i="6"/>
  <c r="C38" i="6" s="1"/>
  <c r="E36" i="6"/>
  <c r="I37" i="6"/>
  <c r="E32" i="3"/>
  <c r="D35" i="6"/>
  <c r="F34" i="6"/>
  <c r="B33" i="3"/>
  <c r="C33" i="3" s="1"/>
  <c r="I32" i="3"/>
  <c r="D31" i="3"/>
  <c r="F31" i="3" s="1"/>
  <c r="I220" i="5" l="1"/>
  <c r="H220" i="5"/>
  <c r="J220" i="5" s="1"/>
  <c r="C218" i="5"/>
  <c r="G219" i="5"/>
  <c r="E37" i="6"/>
  <c r="I38" i="6"/>
  <c r="B39" i="6"/>
  <c r="C39" i="6" s="1"/>
  <c r="E33" i="3"/>
  <c r="D32" i="3"/>
  <c r="F32" i="3" s="1"/>
  <c r="F35" i="6"/>
  <c r="D36" i="6"/>
  <c r="B34" i="3"/>
  <c r="C34" i="3" s="1"/>
  <c r="I33" i="3"/>
  <c r="H219" i="5" l="1"/>
  <c r="J219" i="5" s="1"/>
  <c r="I219" i="5"/>
  <c r="G218" i="5"/>
  <c r="C217" i="5"/>
  <c r="B40" i="6"/>
  <c r="C40" i="6" s="1"/>
  <c r="I39" i="6"/>
  <c r="E38" i="6"/>
  <c r="E34" i="3"/>
  <c r="D37" i="6"/>
  <c r="F36" i="6"/>
  <c r="B35" i="3"/>
  <c r="C35" i="3" s="1"/>
  <c r="I34" i="3"/>
  <c r="D33" i="3"/>
  <c r="F33" i="3" s="1"/>
  <c r="C216" i="5" l="1"/>
  <c r="G217" i="5"/>
  <c r="I218" i="5"/>
  <c r="H218" i="5"/>
  <c r="J218" i="5" s="1"/>
  <c r="E39" i="6"/>
  <c r="I40" i="6"/>
  <c r="B41" i="6"/>
  <c r="C41" i="6" s="1"/>
  <c r="E35" i="3"/>
  <c r="F37" i="6"/>
  <c r="D38" i="6"/>
  <c r="B36" i="3"/>
  <c r="C36" i="3" s="1"/>
  <c r="I35" i="3"/>
  <c r="D34" i="3"/>
  <c r="F34" i="3" s="1"/>
  <c r="I217" i="5" l="1"/>
  <c r="H217" i="5"/>
  <c r="J217" i="5" s="1"/>
  <c r="C215" i="5"/>
  <c r="G216" i="5"/>
  <c r="I41" i="6"/>
  <c r="B42" i="6"/>
  <c r="C42" i="6" s="1"/>
  <c r="E40" i="6"/>
  <c r="E36" i="3"/>
  <c r="F38" i="6"/>
  <c r="D39" i="6"/>
  <c r="B37" i="3"/>
  <c r="C37" i="3" s="1"/>
  <c r="I36" i="3"/>
  <c r="D35" i="3"/>
  <c r="F35" i="3" s="1"/>
  <c r="I216" i="5" l="1"/>
  <c r="H216" i="5"/>
  <c r="J216" i="5" s="1"/>
  <c r="C214" i="5"/>
  <c r="G215" i="5"/>
  <c r="E41" i="6"/>
  <c r="I42" i="6"/>
  <c r="B43" i="6"/>
  <c r="E37" i="3"/>
  <c r="D40" i="6"/>
  <c r="F39" i="6"/>
  <c r="B38" i="3"/>
  <c r="C38" i="3" s="1"/>
  <c r="I37" i="3"/>
  <c r="D36" i="3"/>
  <c r="F36" i="3" s="1"/>
  <c r="C213" i="5" l="1"/>
  <c r="G214" i="5"/>
  <c r="H215" i="5"/>
  <c r="J215" i="5" s="1"/>
  <c r="I215" i="5"/>
  <c r="E42" i="6"/>
  <c r="B44" i="6"/>
  <c r="B45" i="6" s="1"/>
  <c r="C45" i="6" s="1"/>
  <c r="I43" i="6"/>
  <c r="C43" i="6"/>
  <c r="E38" i="3"/>
  <c r="F40" i="6"/>
  <c r="D41" i="6"/>
  <c r="B39" i="3"/>
  <c r="C39" i="3" s="1"/>
  <c r="I38" i="3"/>
  <c r="D37" i="3"/>
  <c r="F37" i="3" s="1"/>
  <c r="H214" i="5" l="1"/>
  <c r="J214" i="5" s="1"/>
  <c r="I214" i="5"/>
  <c r="C212" i="5"/>
  <c r="G213" i="5"/>
  <c r="C44" i="6"/>
  <c r="E44" i="6" s="1"/>
  <c r="I44" i="6"/>
  <c r="E43" i="6"/>
  <c r="E39" i="3"/>
  <c r="B46" i="6"/>
  <c r="C46" i="6" s="1"/>
  <c r="I45" i="6"/>
  <c r="F41" i="6"/>
  <c r="D42" i="6"/>
  <c r="B40" i="3"/>
  <c r="C40" i="3" s="1"/>
  <c r="I39" i="3"/>
  <c r="D38" i="3"/>
  <c r="F38" i="3" s="1"/>
  <c r="I213" i="5" l="1"/>
  <c r="H213" i="5"/>
  <c r="J213" i="5" s="1"/>
  <c r="C211" i="5"/>
  <c r="G212" i="5"/>
  <c r="E45" i="6"/>
  <c r="E40" i="3"/>
  <c r="B47" i="6"/>
  <c r="C47" i="6" s="1"/>
  <c r="I46" i="6"/>
  <c r="D43" i="6"/>
  <c r="F42" i="6"/>
  <c r="B41" i="3"/>
  <c r="C41" i="3" s="1"/>
  <c r="I40" i="3"/>
  <c r="D39" i="3"/>
  <c r="F39" i="3" s="1"/>
  <c r="G211" i="5" l="1"/>
  <c r="C210" i="5"/>
  <c r="H212" i="5"/>
  <c r="J212" i="5" s="1"/>
  <c r="I212" i="5"/>
  <c r="E46" i="6"/>
  <c r="E41" i="3"/>
  <c r="D44" i="6"/>
  <c r="B48" i="6"/>
  <c r="C48" i="6" s="1"/>
  <c r="I47" i="6"/>
  <c r="F43" i="6"/>
  <c r="B42" i="3"/>
  <c r="C42" i="3" s="1"/>
  <c r="I41" i="3"/>
  <c r="D40" i="3"/>
  <c r="F40" i="3" s="1"/>
  <c r="C209" i="5" l="1"/>
  <c r="G210" i="5"/>
  <c r="I211" i="5"/>
  <c r="H211" i="5"/>
  <c r="J211" i="5" s="1"/>
  <c r="E47" i="6"/>
  <c r="E42" i="3"/>
  <c r="B49" i="6"/>
  <c r="C49" i="6" s="1"/>
  <c r="I48" i="6"/>
  <c r="F44" i="6"/>
  <c r="D45" i="6"/>
  <c r="B43" i="3"/>
  <c r="C43" i="3" s="1"/>
  <c r="I42" i="3"/>
  <c r="D41" i="3"/>
  <c r="F41" i="3" s="1"/>
  <c r="I210" i="5" l="1"/>
  <c r="H210" i="5"/>
  <c r="J210" i="5" s="1"/>
  <c r="G209" i="5"/>
  <c r="C208" i="5"/>
  <c r="E48" i="6"/>
  <c r="E43" i="3"/>
  <c r="D46" i="6"/>
  <c r="F45" i="6"/>
  <c r="B50" i="6"/>
  <c r="C50" i="6" s="1"/>
  <c r="I49" i="6"/>
  <c r="B44" i="3"/>
  <c r="C44" i="3" s="1"/>
  <c r="I43" i="3"/>
  <c r="D42" i="3"/>
  <c r="F42" i="3" s="1"/>
  <c r="C207" i="5" l="1"/>
  <c r="G208" i="5"/>
  <c r="H209" i="5"/>
  <c r="J209" i="5" s="1"/>
  <c r="I209" i="5"/>
  <c r="E49" i="6"/>
  <c r="E44" i="3"/>
  <c r="B51" i="6"/>
  <c r="C51" i="6" s="1"/>
  <c r="I50" i="6"/>
  <c r="F46" i="6"/>
  <c r="D47" i="6"/>
  <c r="B45" i="3"/>
  <c r="C45" i="3" s="1"/>
  <c r="I44" i="3"/>
  <c r="D43" i="3"/>
  <c r="F43" i="3" s="1"/>
  <c r="I208" i="5" l="1"/>
  <c r="H208" i="5"/>
  <c r="J208" i="5" s="1"/>
  <c r="C206" i="5"/>
  <c r="G207" i="5"/>
  <c r="E50" i="6"/>
  <c r="E45" i="3"/>
  <c r="B52" i="6"/>
  <c r="C52" i="6" s="1"/>
  <c r="I51" i="6"/>
  <c r="D48" i="6"/>
  <c r="F47" i="6"/>
  <c r="B46" i="3"/>
  <c r="C46" i="3" s="1"/>
  <c r="I45" i="3"/>
  <c r="D44" i="3"/>
  <c r="F44" i="3" s="1"/>
  <c r="C205" i="5" l="1"/>
  <c r="G206" i="5"/>
  <c r="I207" i="5"/>
  <c r="H207" i="5"/>
  <c r="J207" i="5" s="1"/>
  <c r="E51" i="6"/>
  <c r="E46" i="3"/>
  <c r="D49" i="6"/>
  <c r="B53" i="6"/>
  <c r="C53" i="6" s="1"/>
  <c r="I52" i="6"/>
  <c r="F48" i="6"/>
  <c r="B47" i="3"/>
  <c r="C47" i="3" s="1"/>
  <c r="I46" i="3"/>
  <c r="D45" i="3"/>
  <c r="F45" i="3" s="1"/>
  <c r="H206" i="5" l="1"/>
  <c r="J206" i="5" s="1"/>
  <c r="I206" i="5"/>
  <c r="C204" i="5"/>
  <c r="G205" i="5"/>
  <c r="E52" i="6"/>
  <c r="E47" i="3"/>
  <c r="F49" i="6"/>
  <c r="B54" i="6"/>
  <c r="C54" i="6" s="1"/>
  <c r="I53" i="6"/>
  <c r="D50" i="6"/>
  <c r="B48" i="3"/>
  <c r="C48" i="3" s="1"/>
  <c r="I47" i="3"/>
  <c r="D46" i="3"/>
  <c r="F46" i="3" s="1"/>
  <c r="I205" i="5" l="1"/>
  <c r="H205" i="5"/>
  <c r="J205" i="5" s="1"/>
  <c r="C203" i="5"/>
  <c r="G204" i="5"/>
  <c r="E53" i="6"/>
  <c r="E48" i="3"/>
  <c r="B55" i="6"/>
  <c r="C55" i="6" s="1"/>
  <c r="I54" i="6"/>
  <c r="D51" i="6"/>
  <c r="F50" i="6"/>
  <c r="B49" i="3"/>
  <c r="C49" i="3" s="1"/>
  <c r="I48" i="3"/>
  <c r="D47" i="3"/>
  <c r="F47" i="3" s="1"/>
  <c r="H204" i="5" l="1"/>
  <c r="J204" i="5" s="1"/>
  <c r="I204" i="5"/>
  <c r="G203" i="5"/>
  <c r="C202" i="5"/>
  <c r="E54" i="6"/>
  <c r="E49" i="3"/>
  <c r="D52" i="6"/>
  <c r="B56" i="6"/>
  <c r="C56" i="6" s="1"/>
  <c r="I55" i="6"/>
  <c r="F51" i="6"/>
  <c r="B50" i="3"/>
  <c r="C50" i="3" s="1"/>
  <c r="I49" i="3"/>
  <c r="D48" i="3"/>
  <c r="F48" i="3" s="1"/>
  <c r="C201" i="5" l="1"/>
  <c r="G202" i="5"/>
  <c r="I203" i="5"/>
  <c r="H203" i="5"/>
  <c r="J203" i="5" s="1"/>
  <c r="E55" i="6"/>
  <c r="E50" i="3"/>
  <c r="F52" i="6"/>
  <c r="B57" i="6"/>
  <c r="C57" i="6" s="1"/>
  <c r="I56" i="6"/>
  <c r="D53" i="6"/>
  <c r="B51" i="3"/>
  <c r="C51" i="3" s="1"/>
  <c r="I50" i="3"/>
  <c r="D49" i="3"/>
  <c r="F49" i="3" s="1"/>
  <c r="H202" i="5" l="1"/>
  <c r="J202" i="5" s="1"/>
  <c r="I202" i="5"/>
  <c r="C200" i="5"/>
  <c r="G201" i="5"/>
  <c r="E56" i="6"/>
  <c r="E51" i="3"/>
  <c r="B58" i="6"/>
  <c r="C58" i="6" s="1"/>
  <c r="I57" i="6"/>
  <c r="F53" i="6"/>
  <c r="D54" i="6"/>
  <c r="B52" i="3"/>
  <c r="C52" i="3" s="1"/>
  <c r="I51" i="3"/>
  <c r="D50" i="3"/>
  <c r="F50" i="3" s="1"/>
  <c r="I201" i="5" l="1"/>
  <c r="H201" i="5"/>
  <c r="J201" i="5" s="1"/>
  <c r="G200" i="5"/>
  <c r="C199" i="5"/>
  <c r="E57" i="6"/>
  <c r="E52" i="3"/>
  <c r="B59" i="6"/>
  <c r="C59" i="6" s="1"/>
  <c r="I58" i="6"/>
  <c r="D55" i="6"/>
  <c r="F54" i="6"/>
  <c r="B53" i="3"/>
  <c r="C53" i="3" s="1"/>
  <c r="I52" i="3"/>
  <c r="D51" i="3"/>
  <c r="F51" i="3" s="1"/>
  <c r="C198" i="5" l="1"/>
  <c r="G199" i="5"/>
  <c r="H200" i="5"/>
  <c r="J200" i="5" s="1"/>
  <c r="I200" i="5"/>
  <c r="E58" i="6"/>
  <c r="E53" i="3"/>
  <c r="D56" i="6"/>
  <c r="B60" i="6"/>
  <c r="C60" i="6" s="1"/>
  <c r="I59" i="6"/>
  <c r="F55" i="6"/>
  <c r="B54" i="3"/>
  <c r="C54" i="3" s="1"/>
  <c r="I53" i="3"/>
  <c r="D52" i="3"/>
  <c r="F52" i="3" s="1"/>
  <c r="I199" i="5" l="1"/>
  <c r="H199" i="5"/>
  <c r="J199" i="5" s="1"/>
  <c r="G198" i="5"/>
  <c r="C197" i="5"/>
  <c r="E59" i="6"/>
  <c r="E54" i="3"/>
  <c r="B61" i="6"/>
  <c r="C61" i="6" s="1"/>
  <c r="I60" i="6"/>
  <c r="F56" i="6"/>
  <c r="D57" i="6"/>
  <c r="B55" i="3"/>
  <c r="C55" i="3" s="1"/>
  <c r="I54" i="3"/>
  <c r="D53" i="3"/>
  <c r="F53" i="3" s="1"/>
  <c r="C196" i="5" l="1"/>
  <c r="G197" i="5"/>
  <c r="H198" i="5"/>
  <c r="J198" i="5" s="1"/>
  <c r="I198" i="5"/>
  <c r="E60" i="6"/>
  <c r="E55" i="3"/>
  <c r="D58" i="6"/>
  <c r="B62" i="6"/>
  <c r="I61" i="6"/>
  <c r="F57" i="6"/>
  <c r="B56" i="3"/>
  <c r="C56" i="3" s="1"/>
  <c r="I55" i="3"/>
  <c r="D54" i="3"/>
  <c r="F54" i="3" s="1"/>
  <c r="H197" i="5" l="1"/>
  <c r="J197" i="5" s="1"/>
  <c r="I197" i="5"/>
  <c r="C195" i="5"/>
  <c r="G196" i="5"/>
  <c r="E61" i="6"/>
  <c r="C62" i="6"/>
  <c r="E56" i="3"/>
  <c r="B63" i="6"/>
  <c r="I62" i="6"/>
  <c r="D59" i="6"/>
  <c r="F58" i="6"/>
  <c r="B57" i="3"/>
  <c r="C57" i="3" s="1"/>
  <c r="I56" i="3"/>
  <c r="D55" i="3"/>
  <c r="F55" i="3" s="1"/>
  <c r="I196" i="5" l="1"/>
  <c r="H196" i="5"/>
  <c r="J196" i="5" s="1"/>
  <c r="C194" i="5"/>
  <c r="G195" i="5"/>
  <c r="E62" i="6"/>
  <c r="C63" i="6"/>
  <c r="E57" i="3"/>
  <c r="B64" i="6"/>
  <c r="I63" i="6"/>
  <c r="F59" i="6"/>
  <c r="D60" i="6"/>
  <c r="B58" i="3"/>
  <c r="C58" i="3" s="1"/>
  <c r="I57" i="3"/>
  <c r="D56" i="3"/>
  <c r="F56" i="3" s="1"/>
  <c r="I195" i="5" l="1"/>
  <c r="H195" i="5"/>
  <c r="J195" i="5" s="1"/>
  <c r="C193" i="5"/>
  <c r="G194" i="5"/>
  <c r="E63" i="6"/>
  <c r="C64" i="6"/>
  <c r="E58" i="3"/>
  <c r="D61" i="6"/>
  <c r="B65" i="6"/>
  <c r="C65" i="6" s="1"/>
  <c r="I64" i="6"/>
  <c r="F60" i="6"/>
  <c r="B59" i="3"/>
  <c r="C59" i="3" s="1"/>
  <c r="I58" i="3"/>
  <c r="D57" i="3"/>
  <c r="F57" i="3" s="1"/>
  <c r="H194" i="5" l="1"/>
  <c r="J194" i="5" s="1"/>
  <c r="I194" i="5"/>
  <c r="C192" i="5"/>
  <c r="G193" i="5"/>
  <c r="E64" i="6"/>
  <c r="E59" i="3"/>
  <c r="D62" i="6"/>
  <c r="F61" i="6"/>
  <c r="B66" i="6"/>
  <c r="I65" i="6"/>
  <c r="B60" i="3"/>
  <c r="C60" i="3" s="1"/>
  <c r="I59" i="3"/>
  <c r="D58" i="3"/>
  <c r="F58" i="3" s="1"/>
  <c r="C191" i="5" l="1"/>
  <c r="G192" i="5"/>
  <c r="I193" i="5"/>
  <c r="H193" i="5"/>
  <c r="J193" i="5" s="1"/>
  <c r="E65" i="6"/>
  <c r="C66" i="6"/>
  <c r="E60" i="3"/>
  <c r="F62" i="6"/>
  <c r="D63" i="6"/>
  <c r="B67" i="6"/>
  <c r="I66" i="6"/>
  <c r="B61" i="3"/>
  <c r="C61" i="3" s="1"/>
  <c r="I60" i="3"/>
  <c r="D59" i="3"/>
  <c r="F59" i="3" s="1"/>
  <c r="I192" i="5" l="1"/>
  <c r="H192" i="5"/>
  <c r="J192" i="5" s="1"/>
  <c r="C190" i="5"/>
  <c r="G191" i="5"/>
  <c r="E66" i="6"/>
  <c r="C67" i="6"/>
  <c r="J67" i="6" s="1"/>
  <c r="J66" i="6" s="1"/>
  <c r="J65" i="6" s="1"/>
  <c r="J64" i="6" s="1"/>
  <c r="J63" i="6" s="1"/>
  <c r="J62" i="6" s="1"/>
  <c r="J61" i="6" s="1"/>
  <c r="J60" i="6" s="1"/>
  <c r="J59" i="6" s="1"/>
  <c r="J58" i="6" s="1"/>
  <c r="J57" i="6" s="1"/>
  <c r="J56" i="6" s="1"/>
  <c r="J55" i="6" s="1"/>
  <c r="J54" i="6" s="1"/>
  <c r="J53" i="6" s="1"/>
  <c r="J52" i="6" s="1"/>
  <c r="J51" i="6" s="1"/>
  <c r="J50" i="6" s="1"/>
  <c r="J49" i="6" s="1"/>
  <c r="J48" i="6" s="1"/>
  <c r="J47" i="6" s="1"/>
  <c r="J46" i="6" s="1"/>
  <c r="J45" i="6" s="1"/>
  <c r="J44" i="6" s="1"/>
  <c r="J43" i="6" s="1"/>
  <c r="J42" i="6" s="1"/>
  <c r="J41" i="6" s="1"/>
  <c r="J40" i="6" s="1"/>
  <c r="J39" i="6" s="1"/>
  <c r="J38" i="6" s="1"/>
  <c r="J37" i="6" s="1"/>
  <c r="J36" i="6" s="1"/>
  <c r="J35" i="6" s="1"/>
  <c r="J34" i="6" s="1"/>
  <c r="J33" i="6" s="1"/>
  <c r="J32" i="6" s="1"/>
  <c r="J31" i="6" s="1"/>
  <c r="J30" i="6" s="1"/>
  <c r="J29" i="6" s="1"/>
  <c r="J28" i="6" s="1"/>
  <c r="J27" i="6" s="1"/>
  <c r="J26" i="6" s="1"/>
  <c r="J25" i="6" s="1"/>
  <c r="J24" i="6" s="1"/>
  <c r="J23" i="6" s="1"/>
  <c r="J22" i="6" s="1"/>
  <c r="J21" i="6" s="1"/>
  <c r="E61" i="3"/>
  <c r="F63" i="6"/>
  <c r="D64" i="6"/>
  <c r="B68" i="6"/>
  <c r="C68" i="6" s="1"/>
  <c r="I67" i="6"/>
  <c r="B62" i="3"/>
  <c r="C62" i="3" s="1"/>
  <c r="I61" i="3"/>
  <c r="D60" i="3"/>
  <c r="F60" i="3" s="1"/>
  <c r="I191" i="5" l="1"/>
  <c r="H191" i="5"/>
  <c r="J191" i="5" s="1"/>
  <c r="G190" i="5"/>
  <c r="C189" i="5"/>
  <c r="E67" i="6"/>
  <c r="E62" i="3"/>
  <c r="F64" i="6"/>
  <c r="D65" i="6"/>
  <c r="B69" i="6"/>
  <c r="C69" i="6" s="1"/>
  <c r="I68" i="6"/>
  <c r="B63" i="3"/>
  <c r="C63" i="3" s="1"/>
  <c r="I62" i="3"/>
  <c r="D61" i="3"/>
  <c r="F61" i="3" s="1"/>
  <c r="C188" i="5" l="1"/>
  <c r="G189" i="5"/>
  <c r="H190" i="5"/>
  <c r="J190" i="5" s="1"/>
  <c r="I190" i="5"/>
  <c r="E68" i="6"/>
  <c r="E63" i="3"/>
  <c r="F65" i="6"/>
  <c r="D66" i="6"/>
  <c r="B70" i="6"/>
  <c r="C70" i="6" s="1"/>
  <c r="I69" i="6"/>
  <c r="B64" i="3"/>
  <c r="C64" i="3" s="1"/>
  <c r="I63" i="3"/>
  <c r="D62" i="3"/>
  <c r="F62" i="3" s="1"/>
  <c r="I189" i="5" l="1"/>
  <c r="H189" i="5"/>
  <c r="J189" i="5" s="1"/>
  <c r="C187" i="5"/>
  <c r="G188" i="5"/>
  <c r="E69" i="6"/>
  <c r="E64" i="3"/>
  <c r="D67" i="6"/>
  <c r="F67" i="6" s="1"/>
  <c r="F66" i="6"/>
  <c r="B71" i="6"/>
  <c r="C71" i="6" s="1"/>
  <c r="I70" i="6"/>
  <c r="B65" i="3"/>
  <c r="C65" i="3" s="1"/>
  <c r="I64" i="3"/>
  <c r="D63" i="3"/>
  <c r="F63" i="3" s="1"/>
  <c r="C186" i="5" l="1"/>
  <c r="G187" i="5"/>
  <c r="H188" i="5"/>
  <c r="J188" i="5" s="1"/>
  <c r="I188" i="5"/>
  <c r="E70" i="6"/>
  <c r="E65" i="3"/>
  <c r="D68" i="6"/>
  <c r="F68" i="6" s="1"/>
  <c r="B72" i="6"/>
  <c r="C72" i="6" s="1"/>
  <c r="I71" i="6"/>
  <c r="B66" i="3"/>
  <c r="C66" i="3" s="1"/>
  <c r="I65" i="3"/>
  <c r="D64" i="3"/>
  <c r="F64" i="3" s="1"/>
  <c r="H187" i="5" l="1"/>
  <c r="J187" i="5" s="1"/>
  <c r="I187" i="5"/>
  <c r="G186" i="5"/>
  <c r="C185" i="5"/>
  <c r="E71" i="6"/>
  <c r="E66" i="3"/>
  <c r="D69" i="6"/>
  <c r="F69" i="6" s="1"/>
  <c r="B73" i="6"/>
  <c r="C73" i="6" s="1"/>
  <c r="I72" i="6"/>
  <c r="B67" i="3"/>
  <c r="C67" i="3" s="1"/>
  <c r="I66" i="3"/>
  <c r="D65" i="3"/>
  <c r="F65" i="3" s="1"/>
  <c r="C184" i="5" l="1"/>
  <c r="G185" i="5"/>
  <c r="H186" i="5"/>
  <c r="J186" i="5" s="1"/>
  <c r="I186" i="5"/>
  <c r="E72" i="6"/>
  <c r="E67" i="3"/>
  <c r="D70" i="6"/>
  <c r="F70" i="6" s="1"/>
  <c r="D71" i="6"/>
  <c r="F71" i="6" s="1"/>
  <c r="B74" i="6"/>
  <c r="C74" i="6" s="1"/>
  <c r="I73" i="6"/>
  <c r="B68" i="3"/>
  <c r="C68" i="3" s="1"/>
  <c r="I67" i="3"/>
  <c r="D66" i="3"/>
  <c r="F66" i="3" s="1"/>
  <c r="H185" i="5" l="1"/>
  <c r="J185" i="5" s="1"/>
  <c r="I185" i="5"/>
  <c r="C183" i="5"/>
  <c r="G184" i="5"/>
  <c r="E73" i="6"/>
  <c r="E68" i="3"/>
  <c r="D72" i="6"/>
  <c r="F72" i="6" s="1"/>
  <c r="B75" i="6"/>
  <c r="C75" i="6" s="1"/>
  <c r="I74" i="6"/>
  <c r="B69" i="3"/>
  <c r="C69" i="3" s="1"/>
  <c r="I68" i="3"/>
  <c r="D67" i="3"/>
  <c r="F67" i="3" s="1"/>
  <c r="I184" i="5" l="1"/>
  <c r="H184" i="5"/>
  <c r="J184" i="5" s="1"/>
  <c r="C182" i="5"/>
  <c r="G183" i="5"/>
  <c r="E74" i="6"/>
  <c r="E69" i="3"/>
  <c r="D68" i="3"/>
  <c r="F68" i="3" s="1"/>
  <c r="D73" i="6"/>
  <c r="F73" i="6" s="1"/>
  <c r="B76" i="6"/>
  <c r="C76" i="6" s="1"/>
  <c r="I75" i="6"/>
  <c r="B70" i="3"/>
  <c r="C70" i="3" s="1"/>
  <c r="I69" i="3"/>
  <c r="G182" i="5" l="1"/>
  <c r="C181" i="5"/>
  <c r="H183" i="5"/>
  <c r="J183" i="5" s="1"/>
  <c r="I183" i="5"/>
  <c r="E75" i="6"/>
  <c r="E70" i="3"/>
  <c r="D74" i="6"/>
  <c r="F74" i="6" s="1"/>
  <c r="B77" i="6"/>
  <c r="C77" i="6" s="1"/>
  <c r="I76" i="6"/>
  <c r="B71" i="3"/>
  <c r="C71" i="3" s="1"/>
  <c r="I70" i="3"/>
  <c r="D69" i="3"/>
  <c r="F69" i="3" s="1"/>
  <c r="C180" i="5" l="1"/>
  <c r="G181" i="5"/>
  <c r="I182" i="5"/>
  <c r="H182" i="5"/>
  <c r="J182" i="5" s="1"/>
  <c r="E76" i="6"/>
  <c r="E77" i="6"/>
  <c r="E71" i="3"/>
  <c r="D75" i="6"/>
  <c r="F75" i="6" s="1"/>
  <c r="B78" i="6"/>
  <c r="C78" i="6" s="1"/>
  <c r="I77" i="6"/>
  <c r="B72" i="3"/>
  <c r="C72" i="3" s="1"/>
  <c r="I71" i="3"/>
  <c r="D70" i="3"/>
  <c r="F70" i="3" s="1"/>
  <c r="I181" i="5" l="1"/>
  <c r="H181" i="5"/>
  <c r="J181" i="5" s="1"/>
  <c r="G180" i="5"/>
  <c r="C179" i="5"/>
  <c r="E72" i="3"/>
  <c r="D72" i="3"/>
  <c r="D76" i="6"/>
  <c r="F76" i="6" s="1"/>
  <c r="B79" i="6"/>
  <c r="C79" i="6" s="1"/>
  <c r="I78" i="6"/>
  <c r="B73" i="3"/>
  <c r="C73" i="3" s="1"/>
  <c r="I72" i="3"/>
  <c r="D71" i="3"/>
  <c r="F71" i="3" s="1"/>
  <c r="E78" i="6" l="1"/>
  <c r="H180" i="5"/>
  <c r="J180" i="5" s="1"/>
  <c r="I180" i="5"/>
  <c r="C178" i="5"/>
  <c r="G179" i="5"/>
  <c r="E73" i="3"/>
  <c r="F72" i="3"/>
  <c r="B80" i="6"/>
  <c r="C80" i="6" s="1"/>
  <c r="I79" i="6"/>
  <c r="D77" i="6"/>
  <c r="F77" i="6" s="1"/>
  <c r="B74" i="3"/>
  <c r="C74" i="3" s="1"/>
  <c r="I73" i="3"/>
  <c r="E79" i="6" l="1"/>
  <c r="C177" i="5"/>
  <c r="G178" i="5"/>
  <c r="H179" i="5"/>
  <c r="J179" i="5" s="1"/>
  <c r="I179" i="5"/>
  <c r="E74" i="3"/>
  <c r="D74" i="3"/>
  <c r="B81" i="6"/>
  <c r="C81" i="6" s="1"/>
  <c r="I80" i="6"/>
  <c r="D78" i="6"/>
  <c r="F78" i="6" s="1"/>
  <c r="B75" i="3"/>
  <c r="C75" i="3" s="1"/>
  <c r="I74" i="3"/>
  <c r="D73" i="3"/>
  <c r="F73" i="3" s="1"/>
  <c r="E80" i="6" l="1"/>
  <c r="H178" i="5"/>
  <c r="J178" i="5" s="1"/>
  <c r="I178" i="5"/>
  <c r="G177" i="5"/>
  <c r="C176" i="5"/>
  <c r="E75" i="3"/>
  <c r="F74" i="3"/>
  <c r="B82" i="6"/>
  <c r="C82" i="6" s="1"/>
  <c r="I81" i="6"/>
  <c r="D79" i="6"/>
  <c r="F79" i="6" s="1"/>
  <c r="B76" i="3"/>
  <c r="C76" i="3" s="1"/>
  <c r="I75" i="3"/>
  <c r="E81" i="6" l="1"/>
  <c r="I177" i="5"/>
  <c r="H177" i="5"/>
  <c r="J177" i="5" s="1"/>
  <c r="G176" i="5"/>
  <c r="C175" i="5"/>
  <c r="E82" i="6"/>
  <c r="E76" i="3"/>
  <c r="B83" i="6"/>
  <c r="C83" i="6" s="1"/>
  <c r="I82" i="6"/>
  <c r="D80" i="6"/>
  <c r="F80" i="6" s="1"/>
  <c r="B77" i="3"/>
  <c r="C77" i="3" s="1"/>
  <c r="I76" i="3"/>
  <c r="D75" i="3"/>
  <c r="F75" i="3" s="1"/>
  <c r="H176" i="5" l="1"/>
  <c r="J176" i="5" s="1"/>
  <c r="I176" i="5"/>
  <c r="G175" i="5"/>
  <c r="C174" i="5"/>
  <c r="E77" i="3"/>
  <c r="B84" i="6"/>
  <c r="C84" i="6" s="1"/>
  <c r="I83" i="6"/>
  <c r="D81" i="6"/>
  <c r="F81" i="6" s="1"/>
  <c r="B78" i="3"/>
  <c r="C78" i="3" s="1"/>
  <c r="I77" i="3"/>
  <c r="D76" i="3"/>
  <c r="F76" i="3" s="1"/>
  <c r="E83" i="6" l="1"/>
  <c r="G174" i="5"/>
  <c r="C173" i="5"/>
  <c r="I175" i="5"/>
  <c r="H175" i="5"/>
  <c r="J175" i="5" s="1"/>
  <c r="E78" i="3"/>
  <c r="D78" i="3"/>
  <c r="B85" i="6"/>
  <c r="C85" i="6" s="1"/>
  <c r="I84" i="6"/>
  <c r="D82" i="6"/>
  <c r="F82" i="6" s="1"/>
  <c r="B79" i="3"/>
  <c r="C79" i="3" s="1"/>
  <c r="I78" i="3"/>
  <c r="D77" i="3"/>
  <c r="E84" i="6" l="1"/>
  <c r="G173" i="5"/>
  <c r="C172" i="5"/>
  <c r="I174" i="5"/>
  <c r="H174" i="5"/>
  <c r="J174" i="5" s="1"/>
  <c r="E85" i="6"/>
  <c r="E79" i="3"/>
  <c r="D79" i="3"/>
  <c r="B86" i="6"/>
  <c r="C86" i="6" s="1"/>
  <c r="I85" i="6"/>
  <c r="D83" i="6"/>
  <c r="F83" i="6" s="1"/>
  <c r="B80" i="3"/>
  <c r="C80" i="3" s="1"/>
  <c r="I79" i="3"/>
  <c r="F77" i="3"/>
  <c r="F78" i="3"/>
  <c r="G172" i="5" l="1"/>
  <c r="C171" i="5"/>
  <c r="I173" i="5"/>
  <c r="H173" i="5"/>
  <c r="J173" i="5" s="1"/>
  <c r="E86" i="6"/>
  <c r="E80" i="3"/>
  <c r="D80" i="3"/>
  <c r="B87" i="6"/>
  <c r="C87" i="6" s="1"/>
  <c r="I86" i="6"/>
  <c r="D84" i="6"/>
  <c r="F84" i="6" s="1"/>
  <c r="B81" i="3"/>
  <c r="C81" i="3" s="1"/>
  <c r="I80" i="3"/>
  <c r="F79" i="3"/>
  <c r="C170" i="5" l="1"/>
  <c r="G171" i="5"/>
  <c r="H172" i="5"/>
  <c r="J172" i="5" s="1"/>
  <c r="I172" i="5"/>
  <c r="E87" i="6"/>
  <c r="E81" i="3"/>
  <c r="D81" i="3"/>
  <c r="B88" i="6"/>
  <c r="C88" i="6" s="1"/>
  <c r="I87" i="6"/>
  <c r="D85" i="6"/>
  <c r="F85" i="6" s="1"/>
  <c r="B82" i="3"/>
  <c r="C82" i="3" s="1"/>
  <c r="I81" i="3"/>
  <c r="F80" i="3"/>
  <c r="I171" i="5" l="1"/>
  <c r="H171" i="5"/>
  <c r="J171" i="5" s="1"/>
  <c r="G170" i="5"/>
  <c r="C169" i="5"/>
  <c r="E88" i="6"/>
  <c r="E82" i="3"/>
  <c r="D82" i="3"/>
  <c r="B89" i="6"/>
  <c r="C89" i="6" s="1"/>
  <c r="I88" i="6"/>
  <c r="D86" i="6"/>
  <c r="F86" i="6" s="1"/>
  <c r="B83" i="3"/>
  <c r="C83" i="3" s="1"/>
  <c r="I82" i="3"/>
  <c r="F81" i="3"/>
  <c r="H170" i="5" l="1"/>
  <c r="J170" i="5" s="1"/>
  <c r="I170" i="5"/>
  <c r="C168" i="5"/>
  <c r="G169" i="5"/>
  <c r="E89" i="6"/>
  <c r="E83" i="3"/>
  <c r="D83" i="3"/>
  <c r="B90" i="6"/>
  <c r="C90" i="6" s="1"/>
  <c r="I89" i="6"/>
  <c r="D87" i="6"/>
  <c r="F87" i="6" s="1"/>
  <c r="B84" i="3"/>
  <c r="C84" i="3" s="1"/>
  <c r="I83" i="3"/>
  <c r="F82" i="3"/>
  <c r="C167" i="5" l="1"/>
  <c r="G168" i="5"/>
  <c r="H169" i="5"/>
  <c r="J169" i="5" s="1"/>
  <c r="I169" i="5"/>
  <c r="E90" i="6"/>
  <c r="E84" i="3"/>
  <c r="D84" i="3"/>
  <c r="B91" i="6"/>
  <c r="C91" i="6" s="1"/>
  <c r="I90" i="6"/>
  <c r="D88" i="6"/>
  <c r="F88" i="6" s="1"/>
  <c r="B85" i="3"/>
  <c r="C85" i="3" s="1"/>
  <c r="I84" i="3"/>
  <c r="F83" i="3"/>
  <c r="I168" i="5" l="1"/>
  <c r="H168" i="5"/>
  <c r="J168" i="5" s="1"/>
  <c r="G167" i="5"/>
  <c r="C166" i="5"/>
  <c r="E91" i="6"/>
  <c r="E85" i="3"/>
  <c r="D85" i="3"/>
  <c r="B92" i="6"/>
  <c r="C92" i="6" s="1"/>
  <c r="I91" i="6"/>
  <c r="D89" i="6"/>
  <c r="F89" i="6" s="1"/>
  <c r="B86" i="3"/>
  <c r="C86" i="3" s="1"/>
  <c r="I85" i="3"/>
  <c r="F84" i="3"/>
  <c r="I167" i="5" l="1"/>
  <c r="H167" i="5"/>
  <c r="J167" i="5" s="1"/>
  <c r="C165" i="5"/>
  <c r="G166" i="5"/>
  <c r="E92" i="6"/>
  <c r="E86" i="3"/>
  <c r="B93" i="6"/>
  <c r="C93" i="6" s="1"/>
  <c r="I92" i="6"/>
  <c r="D90" i="6"/>
  <c r="F90" i="6" s="1"/>
  <c r="B87" i="3"/>
  <c r="C87" i="3" s="1"/>
  <c r="I86" i="3"/>
  <c r="D86" i="3"/>
  <c r="F85" i="3"/>
  <c r="N22" i="3"/>
  <c r="C164" i="5" l="1"/>
  <c r="G165" i="5"/>
  <c r="H166" i="5"/>
  <c r="J166" i="5" s="1"/>
  <c r="I166" i="5"/>
  <c r="E93" i="6"/>
  <c r="E87" i="3"/>
  <c r="B94" i="6"/>
  <c r="C94" i="6" s="1"/>
  <c r="I93" i="6"/>
  <c r="D91" i="6"/>
  <c r="F91" i="6" s="1"/>
  <c r="B88" i="3"/>
  <c r="C88" i="3" s="1"/>
  <c r="I87" i="3"/>
  <c r="D87" i="3"/>
  <c r="F86" i="3"/>
  <c r="I165" i="5" l="1"/>
  <c r="H165" i="5"/>
  <c r="J165" i="5" s="1"/>
  <c r="C163" i="5"/>
  <c r="G164" i="5"/>
  <c r="E94" i="6"/>
  <c r="E88" i="3"/>
  <c r="B95" i="6"/>
  <c r="C95" i="6" s="1"/>
  <c r="I94" i="6"/>
  <c r="D92" i="6"/>
  <c r="F92" i="6" s="1"/>
  <c r="B89" i="3"/>
  <c r="C89" i="3" s="1"/>
  <c r="I88" i="3"/>
  <c r="C162" i="5" l="1"/>
  <c r="G163" i="5"/>
  <c r="I164" i="5"/>
  <c r="H164" i="5"/>
  <c r="J164" i="5" s="1"/>
  <c r="E95" i="6"/>
  <c r="E89" i="3"/>
  <c r="B96" i="6"/>
  <c r="C96" i="6" s="1"/>
  <c r="I95" i="6"/>
  <c r="D93" i="6"/>
  <c r="F93" i="6" s="1"/>
  <c r="B90" i="3"/>
  <c r="C90" i="3" s="1"/>
  <c r="I89" i="3"/>
  <c r="I163" i="5" l="1"/>
  <c r="H163" i="5"/>
  <c r="J163" i="5" s="1"/>
  <c r="C161" i="5"/>
  <c r="G162" i="5"/>
  <c r="E96" i="6"/>
  <c r="E90" i="3"/>
  <c r="B97" i="6"/>
  <c r="C97" i="6" s="1"/>
  <c r="I96" i="6"/>
  <c r="D94" i="6"/>
  <c r="F94" i="6" s="1"/>
  <c r="B91" i="3"/>
  <c r="C91" i="3" s="1"/>
  <c r="I90" i="3"/>
  <c r="H162" i="5" l="1"/>
  <c r="J162" i="5" s="1"/>
  <c r="I162" i="5"/>
  <c r="G161" i="5"/>
  <c r="C160" i="5"/>
  <c r="E97" i="6"/>
  <c r="E91" i="3"/>
  <c r="B98" i="6"/>
  <c r="C98" i="6" s="1"/>
  <c r="I97" i="6"/>
  <c r="D95" i="6"/>
  <c r="F95" i="6" s="1"/>
  <c r="B92" i="3"/>
  <c r="C92" i="3" s="1"/>
  <c r="I91" i="3"/>
  <c r="C159" i="5" l="1"/>
  <c r="G160" i="5"/>
  <c r="I161" i="5"/>
  <c r="H161" i="5"/>
  <c r="J161" i="5" s="1"/>
  <c r="E98" i="6"/>
  <c r="E92" i="3"/>
  <c r="B99" i="6"/>
  <c r="C99" i="6" s="1"/>
  <c r="I98" i="6"/>
  <c r="D96" i="6"/>
  <c r="F96" i="6" s="1"/>
  <c r="B93" i="3"/>
  <c r="C93" i="3" s="1"/>
  <c r="I92" i="3"/>
  <c r="H160" i="5" l="1"/>
  <c r="J160" i="5" s="1"/>
  <c r="I160" i="5"/>
  <c r="G159" i="5"/>
  <c r="C158" i="5"/>
  <c r="E99" i="6"/>
  <c r="E93" i="3"/>
  <c r="B100" i="6"/>
  <c r="C100" i="6" s="1"/>
  <c r="I99" i="6"/>
  <c r="D97" i="6"/>
  <c r="F97" i="6" s="1"/>
  <c r="B94" i="3"/>
  <c r="C94" i="3" s="1"/>
  <c r="I93" i="3"/>
  <c r="C157" i="5" l="1"/>
  <c r="G158" i="5"/>
  <c r="H159" i="5"/>
  <c r="J159" i="5" s="1"/>
  <c r="I159" i="5"/>
  <c r="E100" i="6"/>
  <c r="E94" i="3"/>
  <c r="B101" i="6"/>
  <c r="C101" i="6" s="1"/>
  <c r="I100" i="6"/>
  <c r="D98" i="6"/>
  <c r="F98" i="6" s="1"/>
  <c r="B95" i="3"/>
  <c r="C95" i="3" s="1"/>
  <c r="I94" i="3"/>
  <c r="C156" i="5" l="1"/>
  <c r="G157" i="5"/>
  <c r="H158" i="5"/>
  <c r="J158" i="5" s="1"/>
  <c r="I158" i="5"/>
  <c r="E101" i="6"/>
  <c r="E95" i="3"/>
  <c r="B102" i="6"/>
  <c r="C102" i="6" s="1"/>
  <c r="I101" i="6"/>
  <c r="D99" i="6"/>
  <c r="F99" i="6" s="1"/>
  <c r="B96" i="3"/>
  <c r="C96" i="3" s="1"/>
  <c r="I95" i="3"/>
  <c r="I157" i="5" l="1"/>
  <c r="H157" i="5"/>
  <c r="J157" i="5" s="1"/>
  <c r="C155" i="5"/>
  <c r="G156" i="5"/>
  <c r="E102" i="6"/>
  <c r="E96" i="3"/>
  <c r="B103" i="6"/>
  <c r="C103" i="6" s="1"/>
  <c r="I102" i="6"/>
  <c r="D100" i="6"/>
  <c r="F100" i="6" s="1"/>
  <c r="B97" i="3"/>
  <c r="C97" i="3" s="1"/>
  <c r="I96" i="3"/>
  <c r="H156" i="5" l="1"/>
  <c r="J156" i="5" s="1"/>
  <c r="I156" i="5"/>
  <c r="C154" i="5"/>
  <c r="G155" i="5"/>
  <c r="E103" i="6"/>
  <c r="E97" i="3"/>
  <c r="B104" i="6"/>
  <c r="C104" i="6" s="1"/>
  <c r="I103" i="6"/>
  <c r="D101" i="6"/>
  <c r="F101" i="6" s="1"/>
  <c r="B98" i="3"/>
  <c r="C98" i="3" s="1"/>
  <c r="I97" i="3"/>
  <c r="I155" i="5" l="1"/>
  <c r="H155" i="5"/>
  <c r="J155" i="5" s="1"/>
  <c r="G154" i="5"/>
  <c r="C153" i="5"/>
  <c r="E104" i="6"/>
  <c r="E98" i="3"/>
  <c r="B105" i="6"/>
  <c r="C105" i="6" s="1"/>
  <c r="I104" i="6"/>
  <c r="D102" i="6"/>
  <c r="F102" i="6" s="1"/>
  <c r="B99" i="3"/>
  <c r="C99" i="3" s="1"/>
  <c r="I98" i="3"/>
  <c r="G153" i="5" l="1"/>
  <c r="C152" i="5"/>
  <c r="H154" i="5"/>
  <c r="J154" i="5" s="1"/>
  <c r="I154" i="5"/>
  <c r="E105" i="6"/>
  <c r="E99" i="3"/>
  <c r="B106" i="6"/>
  <c r="C106" i="6" s="1"/>
  <c r="I105" i="6"/>
  <c r="D103" i="6"/>
  <c r="F103" i="6" s="1"/>
  <c r="B100" i="3"/>
  <c r="C100" i="3" s="1"/>
  <c r="I99" i="3"/>
  <c r="G152" i="5" l="1"/>
  <c r="C151" i="5"/>
  <c r="H153" i="5"/>
  <c r="J153" i="5" s="1"/>
  <c r="I153" i="5"/>
  <c r="E106" i="6"/>
  <c r="E100" i="3"/>
  <c r="B107" i="6"/>
  <c r="C107" i="6" s="1"/>
  <c r="I106" i="6"/>
  <c r="D104" i="6"/>
  <c r="F104" i="6" s="1"/>
  <c r="B101" i="3"/>
  <c r="C101" i="3" s="1"/>
  <c r="I100" i="3"/>
  <c r="C150" i="5" l="1"/>
  <c r="G151" i="5"/>
  <c r="H152" i="5"/>
  <c r="J152" i="5" s="1"/>
  <c r="I152" i="5"/>
  <c r="E107" i="6"/>
  <c r="E101" i="3"/>
  <c r="B108" i="6"/>
  <c r="C108" i="6" s="1"/>
  <c r="I107" i="6"/>
  <c r="D105" i="6"/>
  <c r="F105" i="6" s="1"/>
  <c r="B102" i="3"/>
  <c r="C102" i="3" s="1"/>
  <c r="I101" i="3"/>
  <c r="I151" i="5" l="1"/>
  <c r="H151" i="5"/>
  <c r="J151" i="5" s="1"/>
  <c r="C149" i="5"/>
  <c r="G150" i="5"/>
  <c r="E108" i="6"/>
  <c r="E102" i="3"/>
  <c r="B109" i="6"/>
  <c r="C109" i="6" s="1"/>
  <c r="I108" i="6"/>
  <c r="D106" i="6"/>
  <c r="F106" i="6" s="1"/>
  <c r="K106" i="6" s="1"/>
  <c r="K105" i="6" s="1"/>
  <c r="K104" i="6" s="1"/>
  <c r="K103" i="6" s="1"/>
  <c r="K102" i="6" s="1"/>
  <c r="K101" i="6" s="1"/>
  <c r="K100" i="6" s="1"/>
  <c r="K99" i="6" s="1"/>
  <c r="K98" i="6" s="1"/>
  <c r="K97" i="6" s="1"/>
  <c r="K96" i="6" s="1"/>
  <c r="K95" i="6" s="1"/>
  <c r="K94" i="6" s="1"/>
  <c r="K93" i="6" s="1"/>
  <c r="K92" i="6" s="1"/>
  <c r="K91" i="6" s="1"/>
  <c r="K90" i="6" s="1"/>
  <c r="K89" i="6" s="1"/>
  <c r="K88" i="6" s="1"/>
  <c r="K87" i="6" s="1"/>
  <c r="K86" i="6" s="1"/>
  <c r="K85" i="6" s="1"/>
  <c r="K84" i="6" s="1"/>
  <c r="K83" i="6" s="1"/>
  <c r="K82" i="6" s="1"/>
  <c r="K81" i="6" s="1"/>
  <c r="K80" i="6" s="1"/>
  <c r="K79" i="6" s="1"/>
  <c r="K78" i="6" s="1"/>
  <c r="K77" i="6" s="1"/>
  <c r="K76" i="6" s="1"/>
  <c r="K75" i="6" s="1"/>
  <c r="K74" i="6" s="1"/>
  <c r="K73" i="6" s="1"/>
  <c r="K72" i="6" s="1"/>
  <c r="K71" i="6" s="1"/>
  <c r="K70" i="6" s="1"/>
  <c r="K69" i="6" s="1"/>
  <c r="K68" i="6" s="1"/>
  <c r="K67" i="6" s="1"/>
  <c r="K66" i="6" s="1"/>
  <c r="K65" i="6" s="1"/>
  <c r="K64" i="6" s="1"/>
  <c r="K63" i="6" s="1"/>
  <c r="K62" i="6" s="1"/>
  <c r="K61" i="6" s="1"/>
  <c r="K60" i="6" s="1"/>
  <c r="K59" i="6" s="1"/>
  <c r="K58" i="6" s="1"/>
  <c r="K57" i="6" s="1"/>
  <c r="K56" i="6" s="1"/>
  <c r="K55" i="6" s="1"/>
  <c r="K54" i="6" s="1"/>
  <c r="K53" i="6" s="1"/>
  <c r="K52" i="6" s="1"/>
  <c r="K51" i="6" s="1"/>
  <c r="K50" i="6" s="1"/>
  <c r="K49" i="6" s="1"/>
  <c r="K48" i="6" s="1"/>
  <c r="K47" i="6" s="1"/>
  <c r="K46" i="6" s="1"/>
  <c r="K45" i="6" s="1"/>
  <c r="K44" i="6" s="1"/>
  <c r="K43" i="6" s="1"/>
  <c r="K42" i="6" s="1"/>
  <c r="K41" i="6" s="1"/>
  <c r="K40" i="6" s="1"/>
  <c r="K39" i="6" s="1"/>
  <c r="K38" i="6" s="1"/>
  <c r="K37" i="6" s="1"/>
  <c r="K36" i="6" s="1"/>
  <c r="K35" i="6" s="1"/>
  <c r="K34" i="6" s="1"/>
  <c r="K33" i="6" s="1"/>
  <c r="K32" i="6" s="1"/>
  <c r="K31" i="6" s="1"/>
  <c r="K30" i="6" s="1"/>
  <c r="K29" i="6" s="1"/>
  <c r="K28" i="6" s="1"/>
  <c r="K27" i="6" s="1"/>
  <c r="K26" i="6" s="1"/>
  <c r="K25" i="6" s="1"/>
  <c r="K24" i="6" s="1"/>
  <c r="K23" i="6" s="1"/>
  <c r="K22" i="6" s="1"/>
  <c r="K21" i="6" s="1"/>
  <c r="B103" i="3"/>
  <c r="C103" i="3" s="1"/>
  <c r="I102" i="3"/>
  <c r="I150" i="5" l="1"/>
  <c r="H150" i="5"/>
  <c r="J150" i="5" s="1"/>
  <c r="C148" i="5"/>
  <c r="G149" i="5"/>
  <c r="E109" i="6"/>
  <c r="E103" i="3"/>
  <c r="B110" i="6"/>
  <c r="C110" i="6" s="1"/>
  <c r="I109" i="6"/>
  <c r="D107" i="6"/>
  <c r="F107" i="6" s="1"/>
  <c r="B104" i="3"/>
  <c r="C104" i="3" s="1"/>
  <c r="I103" i="3"/>
  <c r="H149" i="5" l="1"/>
  <c r="J149" i="5" s="1"/>
  <c r="I149" i="5"/>
  <c r="C147" i="5"/>
  <c r="G148" i="5"/>
  <c r="E110" i="6"/>
  <c r="E104" i="3"/>
  <c r="B111" i="6"/>
  <c r="C111" i="6" s="1"/>
  <c r="I110" i="6"/>
  <c r="D108" i="6"/>
  <c r="F108" i="6" s="1"/>
  <c r="B105" i="3"/>
  <c r="C105" i="3" s="1"/>
  <c r="I104" i="3"/>
  <c r="I148" i="5" l="1"/>
  <c r="H148" i="5"/>
  <c r="J148" i="5" s="1"/>
  <c r="C146" i="5"/>
  <c r="G147" i="5"/>
  <c r="E111" i="6"/>
  <c r="E105" i="3"/>
  <c r="B112" i="6"/>
  <c r="C112" i="6" s="1"/>
  <c r="I111" i="6"/>
  <c r="D109" i="6"/>
  <c r="F109" i="6" s="1"/>
  <c r="B106" i="3"/>
  <c r="C106" i="3" s="1"/>
  <c r="I105" i="3"/>
  <c r="I147" i="5" l="1"/>
  <c r="H147" i="5"/>
  <c r="J147" i="5" s="1"/>
  <c r="C145" i="5"/>
  <c r="G146" i="5"/>
  <c r="E112" i="6"/>
  <c r="E106" i="3"/>
  <c r="B113" i="6"/>
  <c r="C113" i="6" s="1"/>
  <c r="I112" i="6"/>
  <c r="D110" i="6"/>
  <c r="F110" i="6" s="1"/>
  <c r="B107" i="3"/>
  <c r="C107" i="3" s="1"/>
  <c r="I106" i="3"/>
  <c r="H146" i="5" l="1"/>
  <c r="J146" i="5" s="1"/>
  <c r="I146" i="5"/>
  <c r="G145" i="5"/>
  <c r="C144" i="5"/>
  <c r="E113" i="6"/>
  <c r="E107" i="3"/>
  <c r="B114" i="6"/>
  <c r="C114" i="6" s="1"/>
  <c r="I113" i="6"/>
  <c r="D111" i="6"/>
  <c r="F111" i="6" s="1"/>
  <c r="B108" i="3"/>
  <c r="C108" i="3" s="1"/>
  <c r="I107" i="3"/>
  <c r="G144" i="5" l="1"/>
  <c r="C143" i="5"/>
  <c r="H145" i="5"/>
  <c r="J145" i="5" s="1"/>
  <c r="I145" i="5"/>
  <c r="E114" i="6"/>
  <c r="E108" i="3"/>
  <c r="B115" i="6"/>
  <c r="C115" i="6" s="1"/>
  <c r="I114" i="6"/>
  <c r="D112" i="6"/>
  <c r="F112" i="6" s="1"/>
  <c r="B109" i="3"/>
  <c r="C109" i="3" s="1"/>
  <c r="I108" i="3"/>
  <c r="G143" i="5" l="1"/>
  <c r="C142" i="5"/>
  <c r="H144" i="5"/>
  <c r="J144" i="5" s="1"/>
  <c r="I144" i="5"/>
  <c r="E115" i="6"/>
  <c r="E109" i="3"/>
  <c r="B116" i="6"/>
  <c r="C116" i="6" s="1"/>
  <c r="I115" i="6"/>
  <c r="D113" i="6"/>
  <c r="F113" i="6" s="1"/>
  <c r="B110" i="3"/>
  <c r="C110" i="3" s="1"/>
  <c r="I109" i="3"/>
  <c r="C141" i="5" l="1"/>
  <c r="G142" i="5"/>
  <c r="H143" i="5"/>
  <c r="J143" i="5" s="1"/>
  <c r="I143" i="5"/>
  <c r="E116" i="6"/>
  <c r="E110" i="3"/>
  <c r="B117" i="6"/>
  <c r="C117" i="6" s="1"/>
  <c r="I116" i="6"/>
  <c r="D114" i="6"/>
  <c r="F114" i="6" s="1"/>
  <c r="B111" i="3"/>
  <c r="C111" i="3" s="1"/>
  <c r="I110" i="3"/>
  <c r="H142" i="5" l="1"/>
  <c r="J142" i="5" s="1"/>
  <c r="I142" i="5"/>
  <c r="G141" i="5"/>
  <c r="C140" i="5"/>
  <c r="E117" i="6"/>
  <c r="E111" i="3"/>
  <c r="B118" i="6"/>
  <c r="C118" i="6" s="1"/>
  <c r="I117" i="6"/>
  <c r="D115" i="6"/>
  <c r="F115" i="6" s="1"/>
  <c r="B112" i="3"/>
  <c r="C112" i="3" s="1"/>
  <c r="I111" i="3"/>
  <c r="G140" i="5" l="1"/>
  <c r="C139" i="5"/>
  <c r="H141" i="5"/>
  <c r="J141" i="5" s="1"/>
  <c r="I141" i="5"/>
  <c r="E118" i="6"/>
  <c r="E112" i="3"/>
  <c r="B119" i="6"/>
  <c r="C119" i="6" s="1"/>
  <c r="I118" i="6"/>
  <c r="D116" i="6"/>
  <c r="F116" i="6" s="1"/>
  <c r="B113" i="3"/>
  <c r="C113" i="3" s="1"/>
  <c r="I112" i="3"/>
  <c r="G139" i="5" l="1"/>
  <c r="C138" i="5"/>
  <c r="I140" i="5"/>
  <c r="H140" i="5"/>
  <c r="J140" i="5" s="1"/>
  <c r="E119" i="6"/>
  <c r="E113" i="3"/>
  <c r="B120" i="6"/>
  <c r="C120" i="6" s="1"/>
  <c r="I119" i="6"/>
  <c r="D117" i="6"/>
  <c r="F117" i="6" s="1"/>
  <c r="B114" i="3"/>
  <c r="C114" i="3" s="1"/>
  <c r="I113" i="3"/>
  <c r="C137" i="5" l="1"/>
  <c r="G138" i="5"/>
  <c r="I139" i="5"/>
  <c r="H139" i="5"/>
  <c r="J139" i="5" s="1"/>
  <c r="E120" i="6"/>
  <c r="E114" i="3"/>
  <c r="B121" i="6"/>
  <c r="C121" i="6" s="1"/>
  <c r="I120" i="6"/>
  <c r="D118" i="6"/>
  <c r="F118" i="6" s="1"/>
  <c r="B115" i="3"/>
  <c r="C115" i="3" s="1"/>
  <c r="I114" i="3"/>
  <c r="H138" i="5" l="1"/>
  <c r="J138" i="5" s="1"/>
  <c r="I138" i="5"/>
  <c r="G137" i="5"/>
  <c r="C136" i="5"/>
  <c r="E121" i="6"/>
  <c r="E115" i="3"/>
  <c r="B122" i="6"/>
  <c r="C122" i="6" s="1"/>
  <c r="I121" i="6"/>
  <c r="D119" i="6"/>
  <c r="F119" i="6" s="1"/>
  <c r="B116" i="3"/>
  <c r="C116" i="3" s="1"/>
  <c r="I115" i="3"/>
  <c r="G136" i="5" l="1"/>
  <c r="C135" i="5"/>
  <c r="H137" i="5"/>
  <c r="J137" i="5" s="1"/>
  <c r="I137" i="5"/>
  <c r="E122" i="6"/>
  <c r="E116" i="3"/>
  <c r="B123" i="6"/>
  <c r="C123" i="6" s="1"/>
  <c r="I122" i="6"/>
  <c r="D120" i="6"/>
  <c r="F120" i="6" s="1"/>
  <c r="B117" i="3"/>
  <c r="C117" i="3" s="1"/>
  <c r="I116" i="3"/>
  <c r="G135" i="5" l="1"/>
  <c r="C134" i="5"/>
  <c r="H136" i="5"/>
  <c r="J136" i="5" s="1"/>
  <c r="I136" i="5"/>
  <c r="E123" i="6"/>
  <c r="E117" i="3"/>
  <c r="B124" i="6"/>
  <c r="C124" i="6" s="1"/>
  <c r="I123" i="6"/>
  <c r="D121" i="6"/>
  <c r="F121" i="6" s="1"/>
  <c r="B118" i="3"/>
  <c r="C118" i="3" s="1"/>
  <c r="I117" i="3"/>
  <c r="G134" i="5" l="1"/>
  <c r="C133" i="5"/>
  <c r="I135" i="5"/>
  <c r="H135" i="5"/>
  <c r="J135" i="5" s="1"/>
  <c r="E124" i="6"/>
  <c r="E118" i="3"/>
  <c r="B125" i="6"/>
  <c r="C125" i="6" s="1"/>
  <c r="I124" i="6"/>
  <c r="D122" i="6"/>
  <c r="F122" i="6" s="1"/>
  <c r="B119" i="3"/>
  <c r="C119" i="3" s="1"/>
  <c r="I118" i="3"/>
  <c r="G133" i="5" l="1"/>
  <c r="C132" i="5"/>
  <c r="H134" i="5"/>
  <c r="J134" i="5" s="1"/>
  <c r="I134" i="5"/>
  <c r="E125" i="6"/>
  <c r="E119" i="3"/>
  <c r="B126" i="6"/>
  <c r="C126" i="6" s="1"/>
  <c r="I125" i="6"/>
  <c r="D123" i="6"/>
  <c r="F123" i="6" s="1"/>
  <c r="B120" i="3"/>
  <c r="C120" i="3" s="1"/>
  <c r="I119" i="3"/>
  <c r="G132" i="5" l="1"/>
  <c r="C131" i="5"/>
  <c r="H133" i="5"/>
  <c r="J133" i="5" s="1"/>
  <c r="I133" i="5"/>
  <c r="E126" i="6"/>
  <c r="E120" i="3"/>
  <c r="B127" i="6"/>
  <c r="C127" i="6" s="1"/>
  <c r="I126" i="6"/>
  <c r="D124" i="6"/>
  <c r="F124" i="6" s="1"/>
  <c r="B121" i="3"/>
  <c r="C121" i="3" s="1"/>
  <c r="I120" i="3"/>
  <c r="C130" i="5" l="1"/>
  <c r="G131" i="5"/>
  <c r="I132" i="5"/>
  <c r="H132" i="5"/>
  <c r="J132" i="5" s="1"/>
  <c r="E127" i="6"/>
  <c r="E121" i="3"/>
  <c r="B128" i="6"/>
  <c r="C128" i="6" s="1"/>
  <c r="I127" i="6"/>
  <c r="D125" i="6"/>
  <c r="F125" i="6" s="1"/>
  <c r="B122" i="3"/>
  <c r="C122" i="3" s="1"/>
  <c r="I121" i="3"/>
  <c r="H131" i="5" l="1"/>
  <c r="J131" i="5" s="1"/>
  <c r="I131" i="5"/>
  <c r="C129" i="5"/>
  <c r="G130" i="5"/>
  <c r="E128" i="6"/>
  <c r="E122" i="3"/>
  <c r="B129" i="6"/>
  <c r="C129" i="6" s="1"/>
  <c r="I128" i="6"/>
  <c r="D126" i="6"/>
  <c r="F126" i="6" s="1"/>
  <c r="B123" i="3"/>
  <c r="C123" i="3" s="1"/>
  <c r="I122" i="3"/>
  <c r="I130" i="5" l="1"/>
  <c r="H130" i="5"/>
  <c r="J130" i="5" s="1"/>
  <c r="C128" i="5"/>
  <c r="G129" i="5"/>
  <c r="E129" i="6"/>
  <c r="E123" i="3"/>
  <c r="B130" i="6"/>
  <c r="C130" i="6" s="1"/>
  <c r="I129" i="6"/>
  <c r="D127" i="6"/>
  <c r="F127" i="6" s="1"/>
  <c r="B124" i="3"/>
  <c r="C124" i="3" s="1"/>
  <c r="I123" i="3"/>
  <c r="I129" i="5" l="1"/>
  <c r="H129" i="5"/>
  <c r="J129" i="5" s="1"/>
  <c r="C127" i="5"/>
  <c r="G128" i="5"/>
  <c r="E130" i="6"/>
  <c r="E124" i="3"/>
  <c r="B131" i="6"/>
  <c r="C131" i="6" s="1"/>
  <c r="I130" i="6"/>
  <c r="D128" i="6"/>
  <c r="F128" i="6" s="1"/>
  <c r="B125" i="3"/>
  <c r="C125" i="3" s="1"/>
  <c r="I124" i="3"/>
  <c r="H128" i="5" l="1"/>
  <c r="J128" i="5" s="1"/>
  <c r="I128" i="5"/>
  <c r="G127" i="5"/>
  <c r="C126" i="5"/>
  <c r="E131" i="6"/>
  <c r="E125" i="3"/>
  <c r="B132" i="6"/>
  <c r="C132" i="6" s="1"/>
  <c r="I131" i="6"/>
  <c r="D129" i="6"/>
  <c r="F129" i="6" s="1"/>
  <c r="B126" i="3"/>
  <c r="C126" i="3" s="1"/>
  <c r="I125" i="3"/>
  <c r="C125" i="5" l="1"/>
  <c r="G126" i="5"/>
  <c r="H127" i="5"/>
  <c r="J127" i="5" s="1"/>
  <c r="I127" i="5"/>
  <c r="E132" i="6"/>
  <c r="E126" i="3"/>
  <c r="B133" i="6"/>
  <c r="C133" i="6" s="1"/>
  <c r="I132" i="6"/>
  <c r="D130" i="6"/>
  <c r="F130" i="6" s="1"/>
  <c r="B127" i="3"/>
  <c r="C127" i="3" s="1"/>
  <c r="I126" i="3"/>
  <c r="I126" i="5" l="1"/>
  <c r="H126" i="5"/>
  <c r="J126" i="5" s="1"/>
  <c r="G125" i="5"/>
  <c r="C124" i="5"/>
  <c r="E133" i="6"/>
  <c r="E127" i="3"/>
  <c r="B134" i="6"/>
  <c r="C134" i="6" s="1"/>
  <c r="I133" i="6"/>
  <c r="D131" i="6"/>
  <c r="F131" i="6" s="1"/>
  <c r="B128" i="3"/>
  <c r="C128" i="3" s="1"/>
  <c r="I127" i="3"/>
  <c r="G124" i="5" l="1"/>
  <c r="C123" i="5"/>
  <c r="H125" i="5"/>
  <c r="J125" i="5" s="1"/>
  <c r="I125" i="5"/>
  <c r="E134" i="6"/>
  <c r="E128" i="3"/>
  <c r="B135" i="6"/>
  <c r="C135" i="6" s="1"/>
  <c r="I134" i="6"/>
  <c r="D132" i="6"/>
  <c r="F132" i="6" s="1"/>
  <c r="B129" i="3"/>
  <c r="C129" i="3" s="1"/>
  <c r="I128" i="3"/>
  <c r="G123" i="5" l="1"/>
  <c r="C122" i="5"/>
  <c r="H124" i="5"/>
  <c r="J124" i="5" s="1"/>
  <c r="I124" i="5"/>
  <c r="E135" i="6"/>
  <c r="E129" i="3"/>
  <c r="B136" i="6"/>
  <c r="C136" i="6" s="1"/>
  <c r="I135" i="6"/>
  <c r="D133" i="6"/>
  <c r="F133" i="6" s="1"/>
  <c r="B130" i="3"/>
  <c r="C130" i="3" s="1"/>
  <c r="I129" i="3"/>
  <c r="G122" i="5" l="1"/>
  <c r="C121" i="5"/>
  <c r="I123" i="5"/>
  <c r="H123" i="5"/>
  <c r="J123" i="5" s="1"/>
  <c r="E136" i="6"/>
  <c r="E130" i="3"/>
  <c r="B137" i="6"/>
  <c r="C137" i="6" s="1"/>
  <c r="I136" i="6"/>
  <c r="D134" i="6"/>
  <c r="F134" i="6" s="1"/>
  <c r="B131" i="3"/>
  <c r="C131" i="3" s="1"/>
  <c r="I130" i="3"/>
  <c r="G121" i="5" l="1"/>
  <c r="C120" i="5"/>
  <c r="H122" i="5"/>
  <c r="J122" i="5" s="1"/>
  <c r="I122" i="5"/>
  <c r="E137" i="6"/>
  <c r="E131" i="3"/>
  <c r="B138" i="6"/>
  <c r="C138" i="6" s="1"/>
  <c r="I137" i="6"/>
  <c r="D135" i="6"/>
  <c r="F135" i="6" s="1"/>
  <c r="B132" i="3"/>
  <c r="C132" i="3" s="1"/>
  <c r="I131" i="3"/>
  <c r="C119" i="5" l="1"/>
  <c r="G120" i="5"/>
  <c r="H121" i="5"/>
  <c r="J121" i="5" s="1"/>
  <c r="I121" i="5"/>
  <c r="E138" i="6"/>
  <c r="E132" i="3"/>
  <c r="B139" i="6"/>
  <c r="C139" i="6" s="1"/>
  <c r="I138" i="6"/>
  <c r="D136" i="6"/>
  <c r="F136" i="6" s="1"/>
  <c r="B133" i="3"/>
  <c r="C133" i="3" s="1"/>
  <c r="I132" i="3"/>
  <c r="H120" i="5" l="1"/>
  <c r="J120" i="5" s="1"/>
  <c r="I120" i="5"/>
  <c r="G119" i="5"/>
  <c r="C118" i="5"/>
  <c r="E139" i="6"/>
  <c r="E133" i="3"/>
  <c r="B140" i="6"/>
  <c r="C140" i="6" s="1"/>
  <c r="I139" i="6"/>
  <c r="D137" i="6"/>
  <c r="F137" i="6" s="1"/>
  <c r="B134" i="3"/>
  <c r="C134" i="3" s="1"/>
  <c r="I133" i="3"/>
  <c r="C117" i="5" l="1"/>
  <c r="G118" i="5"/>
  <c r="I119" i="5"/>
  <c r="H119" i="5"/>
  <c r="J119" i="5" s="1"/>
  <c r="E140" i="6"/>
  <c r="E134" i="3"/>
  <c r="B141" i="6"/>
  <c r="C141" i="6" s="1"/>
  <c r="I140" i="6"/>
  <c r="D138" i="6"/>
  <c r="F138" i="6" s="1"/>
  <c r="B135" i="3"/>
  <c r="C135" i="3" s="1"/>
  <c r="I134" i="3"/>
  <c r="I118" i="5" l="1"/>
  <c r="H118" i="5"/>
  <c r="J118" i="5" s="1"/>
  <c r="C116" i="5"/>
  <c r="G117" i="5"/>
  <c r="E141" i="6"/>
  <c r="E135" i="3"/>
  <c r="B142" i="6"/>
  <c r="C142" i="6" s="1"/>
  <c r="I141" i="6"/>
  <c r="D139" i="6"/>
  <c r="F139" i="6" s="1"/>
  <c r="B136" i="3"/>
  <c r="C136" i="3" s="1"/>
  <c r="I135" i="3"/>
  <c r="H117" i="5" l="1"/>
  <c r="J117" i="5" s="1"/>
  <c r="I117" i="5"/>
  <c r="G116" i="5"/>
  <c r="C115" i="5"/>
  <c r="E142" i="6"/>
  <c r="E136" i="3"/>
  <c r="B143" i="6"/>
  <c r="C143" i="6" s="1"/>
  <c r="I142" i="6"/>
  <c r="D140" i="6"/>
  <c r="F140" i="6" s="1"/>
  <c r="B137" i="3"/>
  <c r="C137" i="3" s="1"/>
  <c r="I136" i="3"/>
  <c r="C114" i="5" l="1"/>
  <c r="G115" i="5"/>
  <c r="I116" i="5"/>
  <c r="H116" i="5"/>
  <c r="J116" i="5" s="1"/>
  <c r="E143" i="6"/>
  <c r="E137" i="3"/>
  <c r="B144" i="6"/>
  <c r="C144" i="6" s="1"/>
  <c r="I143" i="6"/>
  <c r="D141" i="6"/>
  <c r="F141" i="6" s="1"/>
  <c r="B138" i="3"/>
  <c r="C138" i="3" s="1"/>
  <c r="I137" i="3"/>
  <c r="H115" i="5" l="1"/>
  <c r="J115" i="5" s="1"/>
  <c r="I115" i="5"/>
  <c r="G114" i="5"/>
  <c r="C113" i="5"/>
  <c r="E144" i="6"/>
  <c r="E138" i="3"/>
  <c r="B145" i="6"/>
  <c r="C145" i="6" s="1"/>
  <c r="I144" i="6"/>
  <c r="D142" i="6"/>
  <c r="F142" i="6" s="1"/>
  <c r="B139" i="3"/>
  <c r="C139" i="3" s="1"/>
  <c r="I138" i="3"/>
  <c r="G113" i="5" l="1"/>
  <c r="C112" i="5"/>
  <c r="I114" i="5"/>
  <c r="H114" i="5"/>
  <c r="J114" i="5" s="1"/>
  <c r="E145" i="6"/>
  <c r="E139" i="3"/>
  <c r="B146" i="6"/>
  <c r="C146" i="6" s="1"/>
  <c r="I145" i="6"/>
  <c r="D143" i="6"/>
  <c r="F143" i="6" s="1"/>
  <c r="B140" i="3"/>
  <c r="C140" i="3" s="1"/>
  <c r="I139" i="3"/>
  <c r="C111" i="5" l="1"/>
  <c r="G112" i="5"/>
  <c r="I113" i="5"/>
  <c r="H113" i="5"/>
  <c r="J113" i="5" s="1"/>
  <c r="E146" i="6"/>
  <c r="E140" i="3"/>
  <c r="B147" i="6"/>
  <c r="C147" i="6" s="1"/>
  <c r="I146" i="6"/>
  <c r="D144" i="6"/>
  <c r="F144" i="6" s="1"/>
  <c r="B141" i="3"/>
  <c r="C141" i="3" s="1"/>
  <c r="I140" i="3"/>
  <c r="I112" i="5" l="1"/>
  <c r="H112" i="5"/>
  <c r="J112" i="5" s="1"/>
  <c r="C110" i="5"/>
  <c r="G111" i="5"/>
  <c r="E147" i="6"/>
  <c r="E141" i="3"/>
  <c r="B148" i="6"/>
  <c r="C148" i="6" s="1"/>
  <c r="I147" i="6"/>
  <c r="D145" i="6"/>
  <c r="F145" i="6" s="1"/>
  <c r="B142" i="3"/>
  <c r="C142" i="3" s="1"/>
  <c r="I141" i="3"/>
  <c r="H111" i="5" l="1"/>
  <c r="J111" i="5" s="1"/>
  <c r="I111" i="5"/>
  <c r="C109" i="5"/>
  <c r="G110" i="5"/>
  <c r="E148" i="6"/>
  <c r="E142" i="3"/>
  <c r="B149" i="6"/>
  <c r="C149" i="6" s="1"/>
  <c r="I148" i="6"/>
  <c r="D146" i="6"/>
  <c r="F146" i="6" s="1"/>
  <c r="B143" i="3"/>
  <c r="C143" i="3" s="1"/>
  <c r="I142" i="3"/>
  <c r="H110" i="5" l="1"/>
  <c r="J110" i="5" s="1"/>
  <c r="I110" i="5"/>
  <c r="G109" i="5"/>
  <c r="C108" i="5"/>
  <c r="E149" i="6"/>
  <c r="E143" i="3"/>
  <c r="B150" i="6"/>
  <c r="C150" i="6" s="1"/>
  <c r="I149" i="6"/>
  <c r="D147" i="6"/>
  <c r="F147" i="6" s="1"/>
  <c r="B144" i="3"/>
  <c r="C144" i="3" s="1"/>
  <c r="I143" i="3"/>
  <c r="G108" i="5" l="1"/>
  <c r="C107" i="5"/>
  <c r="H109" i="5"/>
  <c r="J109" i="5" s="1"/>
  <c r="I109" i="5"/>
  <c r="E150" i="6"/>
  <c r="E144" i="3"/>
  <c r="B151" i="6"/>
  <c r="C151" i="6" s="1"/>
  <c r="I150" i="6"/>
  <c r="D148" i="6"/>
  <c r="F148" i="6" s="1"/>
  <c r="B145" i="3"/>
  <c r="C145" i="3" s="1"/>
  <c r="I144" i="3"/>
  <c r="G107" i="5" l="1"/>
  <c r="C106" i="5"/>
  <c r="H108" i="5"/>
  <c r="J108" i="5" s="1"/>
  <c r="I108" i="5"/>
  <c r="E151" i="6"/>
  <c r="E145" i="3"/>
  <c r="B152" i="6"/>
  <c r="C152" i="6" s="1"/>
  <c r="I151" i="6"/>
  <c r="D149" i="6"/>
  <c r="F149" i="6" s="1"/>
  <c r="B146" i="3"/>
  <c r="C146" i="3" s="1"/>
  <c r="I145" i="3"/>
  <c r="C105" i="5" l="1"/>
  <c r="G106" i="5"/>
  <c r="I107" i="5"/>
  <c r="H107" i="5"/>
  <c r="J107" i="5" s="1"/>
  <c r="E152" i="6"/>
  <c r="E146" i="3"/>
  <c r="B153" i="6"/>
  <c r="C153" i="6" s="1"/>
  <c r="I152" i="6"/>
  <c r="D150" i="6"/>
  <c r="F150" i="6" s="1"/>
  <c r="B147" i="3"/>
  <c r="C147" i="3" s="1"/>
  <c r="I146" i="3"/>
  <c r="H106" i="5" l="1"/>
  <c r="J106" i="5" s="1"/>
  <c r="I106" i="5"/>
  <c r="C104" i="5"/>
  <c r="G105" i="5"/>
  <c r="E153" i="6"/>
  <c r="E147" i="3"/>
  <c r="B154" i="6"/>
  <c r="C154" i="6" s="1"/>
  <c r="I153" i="6"/>
  <c r="D151" i="6"/>
  <c r="F151" i="6" s="1"/>
  <c r="B148" i="3"/>
  <c r="C148" i="3" s="1"/>
  <c r="I147" i="3"/>
  <c r="H105" i="5" l="1"/>
  <c r="J105" i="5" s="1"/>
  <c r="I105" i="5"/>
  <c r="C103" i="5"/>
  <c r="G104" i="5"/>
  <c r="E154" i="6"/>
  <c r="E148" i="3"/>
  <c r="B155" i="6"/>
  <c r="C155" i="6" s="1"/>
  <c r="I154" i="6"/>
  <c r="D152" i="6"/>
  <c r="F152" i="6" s="1"/>
  <c r="B149" i="3"/>
  <c r="C149" i="3" s="1"/>
  <c r="I148" i="3"/>
  <c r="I104" i="5" l="1"/>
  <c r="H104" i="5"/>
  <c r="J104" i="5" s="1"/>
  <c r="G103" i="5"/>
  <c r="C102" i="5"/>
  <c r="E155" i="6"/>
  <c r="E149" i="3"/>
  <c r="B156" i="6"/>
  <c r="C156" i="6" s="1"/>
  <c r="I155" i="6"/>
  <c r="D153" i="6"/>
  <c r="F153" i="6" s="1"/>
  <c r="B150" i="3"/>
  <c r="C150" i="3" s="1"/>
  <c r="I149" i="3"/>
  <c r="G102" i="5" l="1"/>
  <c r="C101" i="5"/>
  <c r="I103" i="5"/>
  <c r="H103" i="5"/>
  <c r="J103" i="5" s="1"/>
  <c r="E156" i="6"/>
  <c r="E150" i="3"/>
  <c r="B157" i="6"/>
  <c r="C157" i="6" s="1"/>
  <c r="I156" i="6"/>
  <c r="D154" i="6"/>
  <c r="F154" i="6" s="1"/>
  <c r="B151" i="3"/>
  <c r="C151" i="3" s="1"/>
  <c r="I150" i="3"/>
  <c r="G101" i="5" l="1"/>
  <c r="C100" i="5"/>
  <c r="I102" i="5"/>
  <c r="H102" i="5"/>
  <c r="J102" i="5" s="1"/>
  <c r="E157" i="6"/>
  <c r="E151" i="3"/>
  <c r="B158" i="6"/>
  <c r="C158" i="6" s="1"/>
  <c r="I157" i="6"/>
  <c r="D155" i="6"/>
  <c r="F155" i="6" s="1"/>
  <c r="B152" i="3"/>
  <c r="C152" i="3" s="1"/>
  <c r="I151" i="3"/>
  <c r="G100" i="5" l="1"/>
  <c r="C99" i="5"/>
  <c r="H101" i="5"/>
  <c r="J101" i="5" s="1"/>
  <c r="I101" i="5"/>
  <c r="E158" i="6"/>
  <c r="E152" i="3"/>
  <c r="B159" i="6"/>
  <c r="C159" i="6" s="1"/>
  <c r="I158" i="6"/>
  <c r="D156" i="6"/>
  <c r="F156" i="6" s="1"/>
  <c r="B153" i="3"/>
  <c r="C153" i="3" s="1"/>
  <c r="I152" i="3"/>
  <c r="G99" i="5" l="1"/>
  <c r="C98" i="5"/>
  <c r="H100" i="5"/>
  <c r="J100" i="5" s="1"/>
  <c r="I100" i="5"/>
  <c r="E159" i="6"/>
  <c r="E153" i="3"/>
  <c r="B160" i="6"/>
  <c r="C160" i="6" s="1"/>
  <c r="I159" i="6"/>
  <c r="D157" i="6"/>
  <c r="F157" i="6" s="1"/>
  <c r="B154" i="3"/>
  <c r="C154" i="3" s="1"/>
  <c r="I153" i="3"/>
  <c r="G98" i="5" l="1"/>
  <c r="C97" i="5"/>
  <c r="H99" i="5"/>
  <c r="J99" i="5" s="1"/>
  <c r="I99" i="5"/>
  <c r="E160" i="6"/>
  <c r="E154" i="3"/>
  <c r="B161" i="6"/>
  <c r="C161" i="6" s="1"/>
  <c r="I160" i="6"/>
  <c r="D158" i="6"/>
  <c r="F158" i="6" s="1"/>
  <c r="B155" i="3"/>
  <c r="C155" i="3" s="1"/>
  <c r="I154" i="3"/>
  <c r="C96" i="5" l="1"/>
  <c r="G97" i="5"/>
  <c r="I98" i="5"/>
  <c r="H98" i="5"/>
  <c r="J98" i="5" s="1"/>
  <c r="E161" i="6"/>
  <c r="E155" i="3"/>
  <c r="B162" i="6"/>
  <c r="C162" i="6" s="1"/>
  <c r="I161" i="6"/>
  <c r="D159" i="6"/>
  <c r="F159" i="6" s="1"/>
  <c r="B156" i="3"/>
  <c r="C156" i="3" s="1"/>
  <c r="I155" i="3"/>
  <c r="H97" i="5" l="1"/>
  <c r="J97" i="5" s="1"/>
  <c r="I97" i="5"/>
  <c r="C95" i="5"/>
  <c r="G96" i="5"/>
  <c r="E162" i="6"/>
  <c r="E156" i="3"/>
  <c r="B163" i="6"/>
  <c r="C163" i="6" s="1"/>
  <c r="I162" i="6"/>
  <c r="D160" i="6"/>
  <c r="F160" i="6" s="1"/>
  <c r="B157" i="3"/>
  <c r="C157" i="3" s="1"/>
  <c r="I156" i="3"/>
  <c r="H96" i="5" l="1"/>
  <c r="J96" i="5" s="1"/>
  <c r="I96" i="5"/>
  <c r="G95" i="5"/>
  <c r="C94" i="5"/>
  <c r="E163" i="6"/>
  <c r="E157" i="3"/>
  <c r="B164" i="6"/>
  <c r="C164" i="6" s="1"/>
  <c r="I163" i="6"/>
  <c r="D161" i="6"/>
  <c r="F161" i="6" s="1"/>
  <c r="B158" i="3"/>
  <c r="C158" i="3" s="1"/>
  <c r="I157" i="3"/>
  <c r="G94" i="5" l="1"/>
  <c r="C93" i="5"/>
  <c r="I95" i="5"/>
  <c r="H95" i="5"/>
  <c r="J95" i="5" s="1"/>
  <c r="E164" i="6"/>
  <c r="E158" i="3"/>
  <c r="B165" i="6"/>
  <c r="C165" i="6" s="1"/>
  <c r="I164" i="6"/>
  <c r="D162" i="6"/>
  <c r="F162" i="6" s="1"/>
  <c r="B159" i="3"/>
  <c r="C159" i="3" s="1"/>
  <c r="I158" i="3"/>
  <c r="G93" i="5" l="1"/>
  <c r="C92" i="5"/>
  <c r="I94" i="5"/>
  <c r="H94" i="5"/>
  <c r="J94" i="5" s="1"/>
  <c r="E165" i="6"/>
  <c r="E159" i="3"/>
  <c r="B166" i="6"/>
  <c r="C166" i="6" s="1"/>
  <c r="I165" i="6"/>
  <c r="D163" i="6"/>
  <c r="F163" i="6" s="1"/>
  <c r="B160" i="3"/>
  <c r="C160" i="3" s="1"/>
  <c r="I159" i="3"/>
  <c r="G92" i="5" l="1"/>
  <c r="C91" i="5"/>
  <c r="H93" i="5"/>
  <c r="J93" i="5" s="1"/>
  <c r="I93" i="5"/>
  <c r="E166" i="6"/>
  <c r="E160" i="3"/>
  <c r="B167" i="6"/>
  <c r="C167" i="6" s="1"/>
  <c r="I166" i="6"/>
  <c r="D164" i="6"/>
  <c r="F164" i="6" s="1"/>
  <c r="B161" i="3"/>
  <c r="C161" i="3" s="1"/>
  <c r="I160" i="3"/>
  <c r="G91" i="5" l="1"/>
  <c r="C90" i="5"/>
  <c r="H92" i="5"/>
  <c r="J92" i="5" s="1"/>
  <c r="I92" i="5"/>
  <c r="E167" i="6"/>
  <c r="E161" i="3"/>
  <c r="B168" i="6"/>
  <c r="C168" i="6" s="1"/>
  <c r="I167" i="6"/>
  <c r="D165" i="6"/>
  <c r="F165" i="6" s="1"/>
  <c r="B162" i="3"/>
  <c r="C162" i="3" s="1"/>
  <c r="I161" i="3"/>
  <c r="G90" i="5" l="1"/>
  <c r="C89" i="5"/>
  <c r="H91" i="5"/>
  <c r="J91" i="5" s="1"/>
  <c r="I91" i="5"/>
  <c r="E168" i="6"/>
  <c r="E162" i="3"/>
  <c r="B169" i="6"/>
  <c r="C169" i="6" s="1"/>
  <c r="I168" i="6"/>
  <c r="D166" i="6"/>
  <c r="F166" i="6" s="1"/>
  <c r="B163" i="3"/>
  <c r="C163" i="3" s="1"/>
  <c r="I162" i="3"/>
  <c r="C88" i="5" l="1"/>
  <c r="G89" i="5"/>
  <c r="H90" i="5"/>
  <c r="J90" i="5" s="1"/>
  <c r="I90" i="5"/>
  <c r="E169" i="6"/>
  <c r="E163" i="3"/>
  <c r="B170" i="6"/>
  <c r="C170" i="6" s="1"/>
  <c r="I169" i="6"/>
  <c r="D167" i="6"/>
  <c r="F167" i="6" s="1"/>
  <c r="B164" i="3"/>
  <c r="C164" i="3" s="1"/>
  <c r="I163" i="3"/>
  <c r="G88" i="5" l="1"/>
  <c r="C87" i="5"/>
  <c r="H89" i="5"/>
  <c r="J89" i="5" s="1"/>
  <c r="I89" i="5"/>
  <c r="E170" i="6"/>
  <c r="E164" i="3"/>
  <c r="B171" i="6"/>
  <c r="C171" i="6" s="1"/>
  <c r="I170" i="6"/>
  <c r="D168" i="6"/>
  <c r="F168" i="6" s="1"/>
  <c r="B165" i="3"/>
  <c r="C165" i="3" s="1"/>
  <c r="I164" i="3"/>
  <c r="C86" i="5" l="1"/>
  <c r="G87" i="5"/>
  <c r="I88" i="5"/>
  <c r="H88" i="5"/>
  <c r="J88" i="5" s="1"/>
  <c r="E171" i="6"/>
  <c r="E165" i="3"/>
  <c r="B172" i="6"/>
  <c r="C172" i="6" s="1"/>
  <c r="I171" i="6"/>
  <c r="D169" i="6"/>
  <c r="F169" i="6" s="1"/>
  <c r="B166" i="3"/>
  <c r="C166" i="3" s="1"/>
  <c r="I165" i="3"/>
  <c r="H87" i="5" l="1"/>
  <c r="J87" i="5" s="1"/>
  <c r="I87" i="5"/>
  <c r="G86" i="5"/>
  <c r="C85" i="5"/>
  <c r="E172" i="6"/>
  <c r="E166" i="3"/>
  <c r="B173" i="6"/>
  <c r="C173" i="6" s="1"/>
  <c r="I172" i="6"/>
  <c r="D170" i="6"/>
  <c r="F170" i="6" s="1"/>
  <c r="B167" i="3"/>
  <c r="C167" i="3" s="1"/>
  <c r="I166" i="3"/>
  <c r="I86" i="5" l="1"/>
  <c r="H86" i="5"/>
  <c r="J86" i="5" s="1"/>
  <c r="C84" i="5"/>
  <c r="G85" i="5"/>
  <c r="E173" i="6"/>
  <c r="E167" i="3"/>
  <c r="B174" i="6"/>
  <c r="C174" i="6" s="1"/>
  <c r="I173" i="6"/>
  <c r="D171" i="6"/>
  <c r="F171" i="6" s="1"/>
  <c r="B168" i="3"/>
  <c r="C168" i="3" s="1"/>
  <c r="I167" i="3"/>
  <c r="G84" i="5" l="1"/>
  <c r="C83" i="5"/>
  <c r="H85" i="5"/>
  <c r="J85" i="5" s="1"/>
  <c r="I85" i="5"/>
  <c r="E174" i="6"/>
  <c r="E168" i="3"/>
  <c r="B175" i="6"/>
  <c r="C175" i="6" s="1"/>
  <c r="I174" i="6"/>
  <c r="D172" i="6"/>
  <c r="F172" i="6" s="1"/>
  <c r="B169" i="3"/>
  <c r="C169" i="3" s="1"/>
  <c r="I168" i="3"/>
  <c r="G83" i="5" l="1"/>
  <c r="C82" i="5"/>
  <c r="H84" i="5"/>
  <c r="J84" i="5" s="1"/>
  <c r="I84" i="5"/>
  <c r="E175" i="6"/>
  <c r="E169" i="3"/>
  <c r="B176" i="6"/>
  <c r="C176" i="6" s="1"/>
  <c r="I175" i="6"/>
  <c r="D173" i="6"/>
  <c r="F173" i="6" s="1"/>
  <c r="B170" i="3"/>
  <c r="C170" i="3" s="1"/>
  <c r="I169" i="3"/>
  <c r="G82" i="5" l="1"/>
  <c r="C81" i="5"/>
  <c r="H83" i="5"/>
  <c r="J83" i="5" s="1"/>
  <c r="I83" i="5"/>
  <c r="E176" i="6"/>
  <c r="E170" i="3"/>
  <c r="B177" i="6"/>
  <c r="C177" i="6" s="1"/>
  <c r="I176" i="6"/>
  <c r="D174" i="6"/>
  <c r="F174" i="6" s="1"/>
  <c r="B171" i="3"/>
  <c r="C171" i="3" s="1"/>
  <c r="I170" i="3"/>
  <c r="G81" i="5" l="1"/>
  <c r="C80" i="5"/>
  <c r="I82" i="5"/>
  <c r="H82" i="5"/>
  <c r="J82" i="5" s="1"/>
  <c r="E177" i="6"/>
  <c r="E171" i="3"/>
  <c r="B178" i="6"/>
  <c r="C178" i="6" s="1"/>
  <c r="I177" i="6"/>
  <c r="D175" i="6"/>
  <c r="F175" i="6" s="1"/>
  <c r="B172" i="3"/>
  <c r="C172" i="3" s="1"/>
  <c r="I171" i="3"/>
  <c r="G80" i="5" l="1"/>
  <c r="C79" i="5"/>
  <c r="I81" i="5"/>
  <c r="H81" i="5"/>
  <c r="J81" i="5" s="1"/>
  <c r="E178" i="6"/>
  <c r="E172" i="3"/>
  <c r="B179" i="6"/>
  <c r="C179" i="6" s="1"/>
  <c r="I178" i="6"/>
  <c r="D176" i="6"/>
  <c r="F176" i="6" s="1"/>
  <c r="B173" i="3"/>
  <c r="C173" i="3" s="1"/>
  <c r="I172" i="3"/>
  <c r="C78" i="5" l="1"/>
  <c r="G79" i="5"/>
  <c r="I80" i="5"/>
  <c r="H80" i="5"/>
  <c r="J80" i="5" s="1"/>
  <c r="E179" i="6"/>
  <c r="E173" i="3"/>
  <c r="B180" i="6"/>
  <c r="C180" i="6" s="1"/>
  <c r="I179" i="6"/>
  <c r="D177" i="6"/>
  <c r="F177" i="6" s="1"/>
  <c r="B174" i="3"/>
  <c r="C174" i="3" s="1"/>
  <c r="I173" i="3"/>
  <c r="I79" i="5" l="1"/>
  <c r="H79" i="5"/>
  <c r="J79" i="5" s="1"/>
  <c r="C77" i="5"/>
  <c r="G78" i="5"/>
  <c r="E180" i="6"/>
  <c r="E174" i="3"/>
  <c r="B181" i="6"/>
  <c r="C181" i="6" s="1"/>
  <c r="I180" i="6"/>
  <c r="D178" i="6"/>
  <c r="F178" i="6" s="1"/>
  <c r="B175" i="3"/>
  <c r="C175" i="3" s="1"/>
  <c r="I174" i="3"/>
  <c r="G77" i="5" l="1"/>
  <c r="C76" i="5"/>
  <c r="H78" i="5"/>
  <c r="J78" i="5" s="1"/>
  <c r="I78" i="5"/>
  <c r="E181" i="6"/>
  <c r="E175" i="3"/>
  <c r="B182" i="6"/>
  <c r="C182" i="6" s="1"/>
  <c r="I181" i="6"/>
  <c r="D179" i="6"/>
  <c r="F179" i="6" s="1"/>
  <c r="B176" i="3"/>
  <c r="C176" i="3" s="1"/>
  <c r="I175" i="3"/>
  <c r="C75" i="5" l="1"/>
  <c r="G76" i="5"/>
  <c r="H77" i="5"/>
  <c r="J77" i="5" s="1"/>
  <c r="I77" i="5"/>
  <c r="E182" i="6"/>
  <c r="E176" i="3"/>
  <c r="B183" i="6"/>
  <c r="C183" i="6" s="1"/>
  <c r="I182" i="6"/>
  <c r="D180" i="6"/>
  <c r="F180" i="6" s="1"/>
  <c r="B177" i="3"/>
  <c r="C177" i="3" s="1"/>
  <c r="I176" i="3"/>
  <c r="H76" i="5" l="1"/>
  <c r="J76" i="5" s="1"/>
  <c r="I76" i="5"/>
  <c r="G75" i="5"/>
  <c r="C74" i="5"/>
  <c r="E183" i="6"/>
  <c r="E177" i="3"/>
  <c r="B184" i="6"/>
  <c r="C184" i="6" s="1"/>
  <c r="I183" i="6"/>
  <c r="D181" i="6"/>
  <c r="F181" i="6" s="1"/>
  <c r="B178" i="3"/>
  <c r="C178" i="3" s="1"/>
  <c r="I177" i="3"/>
  <c r="G74" i="5" l="1"/>
  <c r="C73" i="5"/>
  <c r="H75" i="5"/>
  <c r="J75" i="5" s="1"/>
  <c r="I75" i="5"/>
  <c r="E184" i="6"/>
  <c r="E178" i="3"/>
  <c r="B185" i="6"/>
  <c r="C185" i="6" s="1"/>
  <c r="I184" i="6"/>
  <c r="D182" i="6"/>
  <c r="F182" i="6" s="1"/>
  <c r="B179" i="3"/>
  <c r="C179" i="3" s="1"/>
  <c r="I178" i="3"/>
  <c r="C72" i="5" l="1"/>
  <c r="G73" i="5"/>
  <c r="H74" i="5"/>
  <c r="J74" i="5" s="1"/>
  <c r="I74" i="5"/>
  <c r="E185" i="6"/>
  <c r="E179" i="3"/>
  <c r="B186" i="6"/>
  <c r="C186" i="6" s="1"/>
  <c r="I185" i="6"/>
  <c r="D183" i="6"/>
  <c r="F183" i="6" s="1"/>
  <c r="B180" i="3"/>
  <c r="C180" i="3" s="1"/>
  <c r="I179" i="3"/>
  <c r="H73" i="5" l="1"/>
  <c r="J73" i="5" s="1"/>
  <c r="I73" i="5"/>
  <c r="C71" i="5"/>
  <c r="G72" i="5"/>
  <c r="E186" i="6"/>
  <c r="E180" i="3"/>
  <c r="B187" i="6"/>
  <c r="C187" i="6" s="1"/>
  <c r="I186" i="6"/>
  <c r="D184" i="6"/>
  <c r="F184" i="6" s="1"/>
  <c r="B181" i="3"/>
  <c r="C181" i="3" s="1"/>
  <c r="I180" i="3"/>
  <c r="I72" i="5" l="1"/>
  <c r="H72" i="5"/>
  <c r="J72" i="5" s="1"/>
  <c r="C70" i="5"/>
  <c r="G71" i="5"/>
  <c r="E187" i="6"/>
  <c r="E181" i="3"/>
  <c r="B188" i="6"/>
  <c r="C188" i="6" s="1"/>
  <c r="I187" i="6"/>
  <c r="D185" i="6"/>
  <c r="F185" i="6" s="1"/>
  <c r="B182" i="3"/>
  <c r="C182" i="3" s="1"/>
  <c r="I181" i="3"/>
  <c r="I71" i="5" l="1"/>
  <c r="H71" i="5"/>
  <c r="J71" i="5" s="1"/>
  <c r="C69" i="5"/>
  <c r="G70" i="5"/>
  <c r="E188" i="6"/>
  <c r="E182" i="3"/>
  <c r="B189" i="6"/>
  <c r="C189" i="6" s="1"/>
  <c r="I188" i="6"/>
  <c r="D186" i="6"/>
  <c r="F186" i="6" s="1"/>
  <c r="B183" i="3"/>
  <c r="C183" i="3" s="1"/>
  <c r="I182" i="3"/>
  <c r="I70" i="5" l="1"/>
  <c r="H70" i="5"/>
  <c r="J70" i="5" s="1"/>
  <c r="G69" i="5"/>
  <c r="C68" i="5"/>
  <c r="E189" i="6"/>
  <c r="E183" i="3"/>
  <c r="B190" i="6"/>
  <c r="C190" i="6" s="1"/>
  <c r="I189" i="6"/>
  <c r="D187" i="6"/>
  <c r="F187" i="6" s="1"/>
  <c r="B184" i="3"/>
  <c r="C184" i="3" s="1"/>
  <c r="I183" i="3"/>
  <c r="G68" i="5" l="1"/>
  <c r="C67" i="5"/>
  <c r="I69" i="5"/>
  <c r="H69" i="5"/>
  <c r="J69" i="5" s="1"/>
  <c r="E190" i="6"/>
  <c r="E184" i="3"/>
  <c r="B191" i="6"/>
  <c r="C191" i="6" s="1"/>
  <c r="I190" i="6"/>
  <c r="D188" i="6"/>
  <c r="F188" i="6" s="1"/>
  <c r="B185" i="3"/>
  <c r="C185" i="3" s="1"/>
  <c r="I184" i="3"/>
  <c r="C66" i="5" l="1"/>
  <c r="G67" i="5"/>
  <c r="I68" i="5"/>
  <c r="H68" i="5"/>
  <c r="J68" i="5" s="1"/>
  <c r="E191" i="6"/>
  <c r="E185" i="3"/>
  <c r="B192" i="6"/>
  <c r="C192" i="6" s="1"/>
  <c r="I191" i="6"/>
  <c r="D189" i="6"/>
  <c r="F189" i="6" s="1"/>
  <c r="B186" i="3"/>
  <c r="C186" i="3" s="1"/>
  <c r="I185" i="3"/>
  <c r="H67" i="5" l="1"/>
  <c r="J67" i="5" s="1"/>
  <c r="I67" i="5"/>
  <c r="G66" i="5"/>
  <c r="C65" i="5"/>
  <c r="E192" i="6"/>
  <c r="E186" i="3"/>
  <c r="B193" i="6"/>
  <c r="C193" i="6" s="1"/>
  <c r="I192" i="6"/>
  <c r="D190" i="6"/>
  <c r="F190" i="6" s="1"/>
  <c r="B187" i="3"/>
  <c r="C187" i="3" s="1"/>
  <c r="I186" i="3"/>
  <c r="I66" i="5" l="1"/>
  <c r="H66" i="5"/>
  <c r="J66" i="5" s="1"/>
  <c r="G65" i="5"/>
  <c r="C64" i="5"/>
  <c r="E193" i="6"/>
  <c r="E187" i="3"/>
  <c r="B194" i="6"/>
  <c r="C194" i="6" s="1"/>
  <c r="I193" i="6"/>
  <c r="D191" i="6"/>
  <c r="F191" i="6" s="1"/>
  <c r="B188" i="3"/>
  <c r="C188" i="3" s="1"/>
  <c r="I187" i="3"/>
  <c r="I65" i="5" l="1"/>
  <c r="H65" i="5"/>
  <c r="J65" i="5" s="1"/>
  <c r="G64" i="5"/>
  <c r="C63" i="5"/>
  <c r="E194" i="6"/>
  <c r="E188" i="3"/>
  <c r="B195" i="6"/>
  <c r="C195" i="6" s="1"/>
  <c r="I194" i="6"/>
  <c r="D192" i="6"/>
  <c r="F192" i="6" s="1"/>
  <c r="B189" i="3"/>
  <c r="C189" i="3" s="1"/>
  <c r="I188" i="3"/>
  <c r="I64" i="5" l="1"/>
  <c r="H64" i="5"/>
  <c r="J64" i="5" s="1"/>
  <c r="C62" i="5"/>
  <c r="G63" i="5"/>
  <c r="E195" i="6"/>
  <c r="E189" i="3"/>
  <c r="B196" i="6"/>
  <c r="C196" i="6" s="1"/>
  <c r="I195" i="6"/>
  <c r="D193" i="6"/>
  <c r="F193" i="6" s="1"/>
  <c r="B190" i="3"/>
  <c r="C190" i="3" s="1"/>
  <c r="I189" i="3"/>
  <c r="C61" i="5" l="1"/>
  <c r="G62" i="5"/>
  <c r="I63" i="5"/>
  <c r="H63" i="5"/>
  <c r="J63" i="5" s="1"/>
  <c r="E196" i="6"/>
  <c r="E190" i="3"/>
  <c r="B197" i="6"/>
  <c r="C197" i="6" s="1"/>
  <c r="I196" i="6"/>
  <c r="D194" i="6"/>
  <c r="F194" i="6" s="1"/>
  <c r="B191" i="3"/>
  <c r="C191" i="3" s="1"/>
  <c r="I190" i="3"/>
  <c r="H62" i="5" l="1"/>
  <c r="J62" i="5" s="1"/>
  <c r="I62" i="5"/>
  <c r="C60" i="5"/>
  <c r="G61" i="5"/>
  <c r="E197" i="6"/>
  <c r="E191" i="3"/>
  <c r="B198" i="6"/>
  <c r="C198" i="6" s="1"/>
  <c r="I197" i="6"/>
  <c r="D195" i="6"/>
  <c r="F195" i="6" s="1"/>
  <c r="B192" i="3"/>
  <c r="C192" i="3" s="1"/>
  <c r="I191" i="3"/>
  <c r="G60" i="5" l="1"/>
  <c r="C59" i="5"/>
  <c r="H61" i="5"/>
  <c r="J61" i="5" s="1"/>
  <c r="I61" i="5"/>
  <c r="E198" i="6"/>
  <c r="E192" i="3"/>
  <c r="B199" i="6"/>
  <c r="C199" i="6" s="1"/>
  <c r="I198" i="6"/>
  <c r="D196" i="6"/>
  <c r="F196" i="6" s="1"/>
  <c r="B193" i="3"/>
  <c r="C193" i="3" s="1"/>
  <c r="I192" i="3"/>
  <c r="G59" i="5" l="1"/>
  <c r="C58" i="5"/>
  <c r="H60" i="5"/>
  <c r="J60" i="5" s="1"/>
  <c r="I60" i="5"/>
  <c r="E199" i="6"/>
  <c r="E193" i="3"/>
  <c r="B200" i="6"/>
  <c r="C200" i="6" s="1"/>
  <c r="I199" i="6"/>
  <c r="D197" i="6"/>
  <c r="F197" i="6" s="1"/>
  <c r="B194" i="3"/>
  <c r="C194" i="3" s="1"/>
  <c r="I193" i="3"/>
  <c r="G58" i="5" l="1"/>
  <c r="C57" i="5"/>
  <c r="H59" i="5"/>
  <c r="J59" i="5" s="1"/>
  <c r="I59" i="5"/>
  <c r="E200" i="6"/>
  <c r="E194" i="3"/>
  <c r="B201" i="6"/>
  <c r="C201" i="6" s="1"/>
  <c r="I200" i="6"/>
  <c r="D198" i="6"/>
  <c r="F198" i="6" s="1"/>
  <c r="B195" i="3"/>
  <c r="C195" i="3" s="1"/>
  <c r="I194" i="3"/>
  <c r="C56" i="5" l="1"/>
  <c r="G57" i="5"/>
  <c r="I58" i="5"/>
  <c r="H58" i="5"/>
  <c r="J58" i="5" s="1"/>
  <c r="E201" i="6"/>
  <c r="E195" i="3"/>
  <c r="B202" i="6"/>
  <c r="C202" i="6" s="1"/>
  <c r="I201" i="6"/>
  <c r="D199" i="6"/>
  <c r="F199" i="6" s="1"/>
  <c r="B196" i="3"/>
  <c r="C196" i="3" s="1"/>
  <c r="I195" i="3"/>
  <c r="I57" i="5" l="1"/>
  <c r="H57" i="5"/>
  <c r="J57" i="5" s="1"/>
  <c r="C55" i="5"/>
  <c r="G56" i="5"/>
  <c r="E202" i="6"/>
  <c r="E196" i="3"/>
  <c r="B203" i="6"/>
  <c r="C203" i="6" s="1"/>
  <c r="I202" i="6"/>
  <c r="D200" i="6"/>
  <c r="F200" i="6" s="1"/>
  <c r="B197" i="3"/>
  <c r="C197" i="3" s="1"/>
  <c r="I196" i="3"/>
  <c r="G55" i="5" l="1"/>
  <c r="C54" i="5"/>
  <c r="I56" i="5"/>
  <c r="H56" i="5"/>
  <c r="J56" i="5" s="1"/>
  <c r="E203" i="6"/>
  <c r="E197" i="3"/>
  <c r="B204" i="6"/>
  <c r="C204" i="6" s="1"/>
  <c r="I203" i="6"/>
  <c r="D201" i="6"/>
  <c r="F201" i="6" s="1"/>
  <c r="B198" i="3"/>
  <c r="C198" i="3" s="1"/>
  <c r="I197" i="3"/>
  <c r="C53" i="5" l="1"/>
  <c r="G54" i="5"/>
  <c r="I55" i="5"/>
  <c r="H55" i="5"/>
  <c r="J55" i="5" s="1"/>
  <c r="E204" i="6"/>
  <c r="E198" i="3"/>
  <c r="B205" i="6"/>
  <c r="C205" i="6" s="1"/>
  <c r="I204" i="6"/>
  <c r="D202" i="6"/>
  <c r="F202" i="6" s="1"/>
  <c r="B199" i="3"/>
  <c r="C199" i="3" s="1"/>
  <c r="I198" i="3"/>
  <c r="I54" i="5" l="1"/>
  <c r="H54" i="5"/>
  <c r="J54" i="5" s="1"/>
  <c r="G53" i="5"/>
  <c r="C52" i="5"/>
  <c r="E205" i="6"/>
  <c r="E199" i="3"/>
  <c r="B206" i="6"/>
  <c r="C206" i="6" s="1"/>
  <c r="I205" i="6"/>
  <c r="D203" i="6"/>
  <c r="F203" i="6" s="1"/>
  <c r="B200" i="3"/>
  <c r="C200" i="3" s="1"/>
  <c r="I199" i="3"/>
  <c r="G52" i="5" l="1"/>
  <c r="C51" i="5"/>
  <c r="H53" i="5"/>
  <c r="J53" i="5" s="1"/>
  <c r="I53" i="5"/>
  <c r="E206" i="6"/>
  <c r="E200" i="3"/>
  <c r="B207" i="6"/>
  <c r="C207" i="6" s="1"/>
  <c r="I206" i="6"/>
  <c r="D204" i="6"/>
  <c r="F204" i="6" s="1"/>
  <c r="B201" i="3"/>
  <c r="C201" i="3" s="1"/>
  <c r="I200" i="3"/>
  <c r="G51" i="5" l="1"/>
  <c r="C50" i="5"/>
  <c r="H52" i="5"/>
  <c r="J52" i="5" s="1"/>
  <c r="I52" i="5"/>
  <c r="E207" i="6"/>
  <c r="E201" i="3"/>
  <c r="B208" i="6"/>
  <c r="C208" i="6" s="1"/>
  <c r="I207" i="6"/>
  <c r="D205" i="6"/>
  <c r="F205" i="6" s="1"/>
  <c r="B202" i="3"/>
  <c r="C202" i="3" s="1"/>
  <c r="I201" i="3"/>
  <c r="C49" i="5" l="1"/>
  <c r="G50" i="5"/>
  <c r="I51" i="5"/>
  <c r="H51" i="5"/>
  <c r="J51" i="5" s="1"/>
  <c r="E208" i="6"/>
  <c r="E202" i="3"/>
  <c r="B209" i="6"/>
  <c r="C209" i="6" s="1"/>
  <c r="I208" i="6"/>
  <c r="D206" i="6"/>
  <c r="F206" i="6" s="1"/>
  <c r="B203" i="3"/>
  <c r="C203" i="3" s="1"/>
  <c r="I202" i="3"/>
  <c r="I50" i="5" l="1"/>
  <c r="H50" i="5"/>
  <c r="J50" i="5" s="1"/>
  <c r="C48" i="5"/>
  <c r="G49" i="5"/>
  <c r="E209" i="6"/>
  <c r="E203" i="3"/>
  <c r="B210" i="6"/>
  <c r="C210" i="6" s="1"/>
  <c r="I209" i="6"/>
  <c r="D207" i="6"/>
  <c r="F207" i="6" s="1"/>
  <c r="B204" i="3"/>
  <c r="C204" i="3" s="1"/>
  <c r="I203" i="3"/>
  <c r="C47" i="5" l="1"/>
  <c r="G48" i="5"/>
  <c r="H49" i="5"/>
  <c r="J49" i="5" s="1"/>
  <c r="I49" i="5"/>
  <c r="E210" i="6"/>
  <c r="E204" i="3"/>
  <c r="B211" i="6"/>
  <c r="C211" i="6" s="1"/>
  <c r="I210" i="6"/>
  <c r="D208" i="6"/>
  <c r="F208" i="6" s="1"/>
  <c r="B205" i="3"/>
  <c r="C205" i="3" s="1"/>
  <c r="I204" i="3"/>
  <c r="I48" i="5" l="1"/>
  <c r="H48" i="5"/>
  <c r="J48" i="5" s="1"/>
  <c r="G47" i="5"/>
  <c r="C46" i="5"/>
  <c r="E211" i="6"/>
  <c r="E205" i="3"/>
  <c r="B212" i="6"/>
  <c r="C212" i="6" s="1"/>
  <c r="I211" i="6"/>
  <c r="D209" i="6"/>
  <c r="F209" i="6" s="1"/>
  <c r="B206" i="3"/>
  <c r="C206" i="3" s="1"/>
  <c r="I205" i="3"/>
  <c r="C45" i="5" l="1"/>
  <c r="G46" i="5"/>
  <c r="I47" i="5"/>
  <c r="H47" i="5"/>
  <c r="J47" i="5" s="1"/>
  <c r="E212" i="6"/>
  <c r="E206" i="3"/>
  <c r="B213" i="6"/>
  <c r="C213" i="6" s="1"/>
  <c r="I212" i="6"/>
  <c r="D210" i="6"/>
  <c r="F210" i="6" s="1"/>
  <c r="B207" i="3"/>
  <c r="C207" i="3" s="1"/>
  <c r="I206" i="3"/>
  <c r="H46" i="5" l="1"/>
  <c r="J46" i="5" s="1"/>
  <c r="I46" i="5"/>
  <c r="G45" i="5"/>
  <c r="C44" i="5"/>
  <c r="E213" i="6"/>
  <c r="E207" i="3"/>
  <c r="B214" i="6"/>
  <c r="C214" i="6" s="1"/>
  <c r="I213" i="6"/>
  <c r="D211" i="6"/>
  <c r="F211" i="6" s="1"/>
  <c r="B208" i="3"/>
  <c r="C208" i="3" s="1"/>
  <c r="I207" i="3"/>
  <c r="G44" i="5" l="1"/>
  <c r="C43" i="5"/>
  <c r="H45" i="5"/>
  <c r="J45" i="5" s="1"/>
  <c r="I45" i="5"/>
  <c r="E214" i="6"/>
  <c r="E208" i="3"/>
  <c r="B215" i="6"/>
  <c r="C215" i="6" s="1"/>
  <c r="I214" i="6"/>
  <c r="D212" i="6"/>
  <c r="F212" i="6" s="1"/>
  <c r="B209" i="3"/>
  <c r="C209" i="3" s="1"/>
  <c r="I208" i="3"/>
  <c r="C42" i="5" l="1"/>
  <c r="G43" i="5"/>
  <c r="H44" i="5"/>
  <c r="J44" i="5" s="1"/>
  <c r="I44" i="5"/>
  <c r="E215" i="6"/>
  <c r="E209" i="3"/>
  <c r="B216" i="6"/>
  <c r="C216" i="6" s="1"/>
  <c r="I215" i="6"/>
  <c r="D213" i="6"/>
  <c r="F213" i="6" s="1"/>
  <c r="B210" i="3"/>
  <c r="C210" i="3" s="1"/>
  <c r="I209" i="3"/>
  <c r="H43" i="5" l="1"/>
  <c r="J43" i="5" s="1"/>
  <c r="I43" i="5"/>
  <c r="C41" i="5"/>
  <c r="G42" i="5"/>
  <c r="E216" i="6"/>
  <c r="E210" i="3"/>
  <c r="B217" i="6"/>
  <c r="C217" i="6" s="1"/>
  <c r="I216" i="6"/>
  <c r="B211" i="3"/>
  <c r="C211" i="3" s="1"/>
  <c r="I210" i="3"/>
  <c r="C40" i="5" l="1"/>
  <c r="G41" i="5"/>
  <c r="I42" i="5"/>
  <c r="H42" i="5"/>
  <c r="J42" i="5" s="1"/>
  <c r="E217" i="6"/>
  <c r="E211" i="3"/>
  <c r="D214" i="6"/>
  <c r="F214" i="6" s="1"/>
  <c r="B218" i="6"/>
  <c r="C218" i="6" s="1"/>
  <c r="I217" i="6"/>
  <c r="B212" i="3"/>
  <c r="C212" i="3" s="1"/>
  <c r="I211" i="3"/>
  <c r="H41" i="5" l="1"/>
  <c r="J41" i="5" s="1"/>
  <c r="I41" i="5"/>
  <c r="G40" i="5"/>
  <c r="C39" i="5"/>
  <c r="E218" i="6"/>
  <c r="E212" i="3"/>
  <c r="D215" i="6"/>
  <c r="F215" i="6" s="1"/>
  <c r="B219" i="6"/>
  <c r="C219" i="6" s="1"/>
  <c r="I218" i="6"/>
  <c r="B213" i="3"/>
  <c r="C213" i="3" s="1"/>
  <c r="I212" i="3"/>
  <c r="C38" i="5" l="1"/>
  <c r="G39" i="5"/>
  <c r="I40" i="5"/>
  <c r="H40" i="5"/>
  <c r="J40" i="5" s="1"/>
  <c r="E219" i="6"/>
  <c r="E213" i="3"/>
  <c r="D216" i="6"/>
  <c r="F216" i="6" s="1"/>
  <c r="B220" i="6"/>
  <c r="C220" i="6" s="1"/>
  <c r="I219" i="6"/>
  <c r="B214" i="3"/>
  <c r="C214" i="3" s="1"/>
  <c r="I213" i="3"/>
  <c r="I39" i="5" l="1"/>
  <c r="H39" i="5"/>
  <c r="J39" i="5" s="1"/>
  <c r="C37" i="5"/>
  <c r="G38" i="5"/>
  <c r="E220" i="6"/>
  <c r="E214" i="3"/>
  <c r="D217" i="6"/>
  <c r="F217" i="6" s="1"/>
  <c r="B221" i="6"/>
  <c r="C221" i="6" s="1"/>
  <c r="I220" i="6"/>
  <c r="B215" i="3"/>
  <c r="C215" i="3" s="1"/>
  <c r="I214" i="3"/>
  <c r="H38" i="5" l="1"/>
  <c r="J38" i="5" s="1"/>
  <c r="I38" i="5"/>
  <c r="C36" i="5"/>
  <c r="G37" i="5"/>
  <c r="E221" i="6"/>
  <c r="E215" i="3"/>
  <c r="D218" i="6"/>
  <c r="F218" i="6" s="1"/>
  <c r="B222" i="6"/>
  <c r="C222" i="6" s="1"/>
  <c r="I221" i="6"/>
  <c r="B216" i="3"/>
  <c r="C216" i="3" s="1"/>
  <c r="I215" i="3"/>
  <c r="I37" i="5" l="1"/>
  <c r="H37" i="5"/>
  <c r="J37" i="5" s="1"/>
  <c r="C35" i="5"/>
  <c r="G36" i="5"/>
  <c r="E222" i="6"/>
  <c r="E216" i="3"/>
  <c r="D219" i="6"/>
  <c r="F219" i="6" s="1"/>
  <c r="B223" i="6"/>
  <c r="C223" i="6" s="1"/>
  <c r="I222" i="6"/>
  <c r="B217" i="3"/>
  <c r="C217" i="3" s="1"/>
  <c r="I216" i="3"/>
  <c r="H36" i="5" l="1"/>
  <c r="J36" i="5" s="1"/>
  <c r="I36" i="5"/>
  <c r="C34" i="5"/>
  <c r="G35" i="5"/>
  <c r="E223" i="6"/>
  <c r="E217" i="3"/>
  <c r="D220" i="6"/>
  <c r="F220" i="6" s="1"/>
  <c r="B224" i="6"/>
  <c r="C224" i="6" s="1"/>
  <c r="I223" i="6"/>
  <c r="B218" i="3"/>
  <c r="C218" i="3" s="1"/>
  <c r="I217" i="3"/>
  <c r="H35" i="5" l="1"/>
  <c r="J35" i="5" s="1"/>
  <c r="I35" i="5"/>
  <c r="C33" i="5"/>
  <c r="G34" i="5"/>
  <c r="E224" i="6"/>
  <c r="E218" i="3"/>
  <c r="D221" i="6"/>
  <c r="F221" i="6" s="1"/>
  <c r="B225" i="6"/>
  <c r="C225" i="6" s="1"/>
  <c r="I224" i="6"/>
  <c r="B219" i="3"/>
  <c r="C219" i="3" s="1"/>
  <c r="I218" i="3"/>
  <c r="H34" i="5" l="1"/>
  <c r="J34" i="5" s="1"/>
  <c r="I34" i="5"/>
  <c r="C32" i="5"/>
  <c r="G33" i="5"/>
  <c r="E225" i="6"/>
  <c r="E219" i="3"/>
  <c r="D222" i="6"/>
  <c r="F222" i="6" s="1"/>
  <c r="B226" i="6"/>
  <c r="C226" i="6" s="1"/>
  <c r="I225" i="6"/>
  <c r="B220" i="3"/>
  <c r="C220" i="3" s="1"/>
  <c r="I219" i="3"/>
  <c r="H33" i="5" l="1"/>
  <c r="J33" i="5" s="1"/>
  <c r="I33" i="5"/>
  <c r="G32" i="5"/>
  <c r="C31" i="5"/>
  <c r="E226" i="6"/>
  <c r="E220" i="3"/>
  <c r="D223" i="6"/>
  <c r="F223" i="6" s="1"/>
  <c r="B227" i="6"/>
  <c r="C227" i="6" s="1"/>
  <c r="I226" i="6"/>
  <c r="B221" i="3"/>
  <c r="C221" i="3" s="1"/>
  <c r="I220" i="3"/>
  <c r="C30" i="5" l="1"/>
  <c r="G31" i="5"/>
  <c r="H32" i="5"/>
  <c r="J32" i="5" s="1"/>
  <c r="I32" i="5"/>
  <c r="E227" i="6"/>
  <c r="E221" i="3"/>
  <c r="D224" i="6"/>
  <c r="F224" i="6" s="1"/>
  <c r="B228" i="6"/>
  <c r="C228" i="6" s="1"/>
  <c r="I227" i="6"/>
  <c r="B222" i="3"/>
  <c r="C222" i="3" s="1"/>
  <c r="I221" i="3"/>
  <c r="H31" i="5" l="1"/>
  <c r="J31" i="5" s="1"/>
  <c r="I31" i="5"/>
  <c r="G30" i="5"/>
  <c r="C29" i="5"/>
  <c r="E228" i="6"/>
  <c r="E222" i="3"/>
  <c r="D225" i="6"/>
  <c r="F225" i="6" s="1"/>
  <c r="B229" i="6"/>
  <c r="C229" i="6" s="1"/>
  <c r="I228" i="6"/>
  <c r="B223" i="3"/>
  <c r="C223" i="3" s="1"/>
  <c r="I222" i="3"/>
  <c r="G29" i="5" l="1"/>
  <c r="C28" i="5"/>
  <c r="I30" i="5"/>
  <c r="H30" i="5"/>
  <c r="J30" i="5" s="1"/>
  <c r="E229" i="6"/>
  <c r="E223" i="3"/>
  <c r="D226" i="6"/>
  <c r="F226" i="6" s="1"/>
  <c r="B230" i="6"/>
  <c r="C230" i="6" s="1"/>
  <c r="I229" i="6"/>
  <c r="B224" i="3"/>
  <c r="C224" i="3" s="1"/>
  <c r="I223" i="3"/>
  <c r="G28" i="5" l="1"/>
  <c r="C27" i="5"/>
  <c r="H29" i="5"/>
  <c r="J29" i="5" s="1"/>
  <c r="I29" i="5"/>
  <c r="E230" i="6"/>
  <c r="E224" i="3"/>
  <c r="D227" i="6"/>
  <c r="F227" i="6" s="1"/>
  <c r="B231" i="6"/>
  <c r="C231" i="6" s="1"/>
  <c r="I230" i="6"/>
  <c r="B225" i="3"/>
  <c r="C225" i="3" s="1"/>
  <c r="I224" i="3"/>
  <c r="G27" i="5" l="1"/>
  <c r="C26" i="5"/>
  <c r="I28" i="5"/>
  <c r="H28" i="5"/>
  <c r="J28" i="5" s="1"/>
  <c r="E231" i="6"/>
  <c r="E225" i="3"/>
  <c r="D228" i="6"/>
  <c r="F228" i="6" s="1"/>
  <c r="B232" i="6"/>
  <c r="C232" i="6" s="1"/>
  <c r="I231" i="6"/>
  <c r="B226" i="3"/>
  <c r="C226" i="3" s="1"/>
  <c r="I225" i="3"/>
  <c r="G26" i="5" l="1"/>
  <c r="C25" i="5"/>
  <c r="I27" i="5"/>
  <c r="H27" i="5"/>
  <c r="J27" i="5" s="1"/>
  <c r="E232" i="6"/>
  <c r="E226" i="3"/>
  <c r="D229" i="6"/>
  <c r="F229" i="6" s="1"/>
  <c r="B233" i="6"/>
  <c r="C233" i="6" s="1"/>
  <c r="I232" i="6"/>
  <c r="B227" i="3"/>
  <c r="C227" i="3" s="1"/>
  <c r="I226" i="3"/>
  <c r="C24" i="5" l="1"/>
  <c r="G25" i="5"/>
  <c r="I26" i="5"/>
  <c r="H26" i="5"/>
  <c r="J26" i="5" s="1"/>
  <c r="E233" i="6"/>
  <c r="E227" i="3"/>
  <c r="D230" i="6"/>
  <c r="F230" i="6" s="1"/>
  <c r="B234" i="6"/>
  <c r="C234" i="6" s="1"/>
  <c r="I233" i="6"/>
  <c r="B228" i="3"/>
  <c r="C228" i="3" s="1"/>
  <c r="I227" i="3"/>
  <c r="I25" i="5" l="1"/>
  <c r="H25" i="5"/>
  <c r="J25" i="5" s="1"/>
  <c r="C23" i="5"/>
  <c r="G24" i="5"/>
  <c r="E234" i="6"/>
  <c r="E228" i="3"/>
  <c r="D231" i="6"/>
  <c r="F231" i="6" s="1"/>
  <c r="B235" i="6"/>
  <c r="C235" i="6" s="1"/>
  <c r="I234" i="6"/>
  <c r="B229" i="3"/>
  <c r="C229" i="3" s="1"/>
  <c r="I228" i="3"/>
  <c r="H24" i="5" l="1"/>
  <c r="J24" i="5" s="1"/>
  <c r="I24" i="5"/>
  <c r="C22" i="5"/>
  <c r="G23" i="5"/>
  <c r="E235" i="6"/>
  <c r="E229" i="3"/>
  <c r="D232" i="6"/>
  <c r="F232" i="6" s="1"/>
  <c r="B236" i="6"/>
  <c r="C236" i="6" s="1"/>
  <c r="I235" i="6"/>
  <c r="B230" i="3"/>
  <c r="C230" i="3" s="1"/>
  <c r="I229" i="3"/>
  <c r="H23" i="5" l="1"/>
  <c r="J23" i="5" s="1"/>
  <c r="I23" i="5"/>
  <c r="C21" i="5"/>
  <c r="G22" i="5"/>
  <c r="E236" i="6"/>
  <c r="E230" i="3"/>
  <c r="D233" i="6"/>
  <c r="F233" i="6" s="1"/>
  <c r="B237" i="6"/>
  <c r="C237" i="6" s="1"/>
  <c r="I236" i="6"/>
  <c r="B231" i="3"/>
  <c r="C231" i="3" s="1"/>
  <c r="I230" i="3"/>
  <c r="I22" i="5" l="1"/>
  <c r="H22" i="5"/>
  <c r="J22" i="5" s="1"/>
  <c r="C20" i="5"/>
  <c r="G21" i="5"/>
  <c r="E237" i="6"/>
  <c r="E231" i="3"/>
  <c r="D234" i="6"/>
  <c r="F234" i="6" s="1"/>
  <c r="B238" i="6"/>
  <c r="C238" i="6" s="1"/>
  <c r="I237" i="6"/>
  <c r="B232" i="3"/>
  <c r="C232" i="3" s="1"/>
  <c r="I231" i="3"/>
  <c r="H21" i="5" l="1"/>
  <c r="J21" i="5" s="1"/>
  <c r="I21" i="5"/>
  <c r="G20" i="5"/>
  <c r="C19" i="5"/>
  <c r="E238" i="6"/>
  <c r="E232" i="3"/>
  <c r="D235" i="6"/>
  <c r="F235" i="6" s="1"/>
  <c r="B239" i="6"/>
  <c r="C239" i="6" s="1"/>
  <c r="I238" i="6"/>
  <c r="B233" i="3"/>
  <c r="C233" i="3" s="1"/>
  <c r="I232" i="3"/>
  <c r="G19" i="5" l="1"/>
  <c r="C18" i="5"/>
  <c r="I20" i="5"/>
  <c r="H20" i="5"/>
  <c r="J20" i="5" s="1"/>
  <c r="E239" i="6"/>
  <c r="E233" i="3"/>
  <c r="D236" i="6"/>
  <c r="F236" i="6" s="1"/>
  <c r="B240" i="6"/>
  <c r="C240" i="6" s="1"/>
  <c r="I239" i="6"/>
  <c r="B234" i="3"/>
  <c r="C234" i="3" s="1"/>
  <c r="I233" i="3"/>
  <c r="G18" i="5" l="1"/>
  <c r="C17" i="5"/>
  <c r="I19" i="5"/>
  <c r="H19" i="5"/>
  <c r="J19" i="5" s="1"/>
  <c r="E240" i="6"/>
  <c r="E234" i="3"/>
  <c r="D237" i="6"/>
  <c r="F237" i="6" s="1"/>
  <c r="B241" i="6"/>
  <c r="C241" i="6" s="1"/>
  <c r="I240" i="6"/>
  <c r="B235" i="3"/>
  <c r="C235" i="3" s="1"/>
  <c r="I234" i="3"/>
  <c r="C16" i="5" l="1"/>
  <c r="G17" i="5"/>
  <c r="I18" i="5"/>
  <c r="H18" i="5"/>
  <c r="J18" i="5" s="1"/>
  <c r="E241" i="6"/>
  <c r="E235" i="3"/>
  <c r="D238" i="6"/>
  <c r="F238" i="6" s="1"/>
  <c r="B242" i="6"/>
  <c r="C242" i="6" s="1"/>
  <c r="I241" i="6"/>
  <c r="B236" i="3"/>
  <c r="C236" i="3" s="1"/>
  <c r="I235" i="3"/>
  <c r="H17" i="5" l="1"/>
  <c r="J17" i="5" s="1"/>
  <c r="I17" i="5"/>
  <c r="G16" i="5"/>
  <c r="C15" i="5"/>
  <c r="E242" i="6"/>
  <c r="E236" i="3"/>
  <c r="D239" i="6"/>
  <c r="F239" i="6" s="1"/>
  <c r="B243" i="6"/>
  <c r="C243" i="6" s="1"/>
  <c r="I242" i="6"/>
  <c r="B237" i="3"/>
  <c r="C237" i="3" s="1"/>
  <c r="I236" i="3"/>
  <c r="C14" i="5" l="1"/>
  <c r="G15" i="5"/>
  <c r="H16" i="5"/>
  <c r="J16" i="5" s="1"/>
  <c r="I16" i="5"/>
  <c r="E243" i="6"/>
  <c r="E237" i="3"/>
  <c r="D240" i="6"/>
  <c r="F240" i="6" s="1"/>
  <c r="B244" i="6"/>
  <c r="C244" i="6" s="1"/>
  <c r="I243" i="6"/>
  <c r="B238" i="3"/>
  <c r="C238" i="3" s="1"/>
  <c r="I237" i="3"/>
  <c r="I15" i="5" l="1"/>
  <c r="H15" i="5"/>
  <c r="J15" i="5" s="1"/>
  <c r="G14" i="5"/>
  <c r="C13" i="5"/>
  <c r="E244" i="6"/>
  <c r="E238" i="3"/>
  <c r="D241" i="6"/>
  <c r="F241" i="6" s="1"/>
  <c r="B245" i="6"/>
  <c r="C245" i="6" s="1"/>
  <c r="I244" i="6"/>
  <c r="B239" i="3"/>
  <c r="C239" i="3" s="1"/>
  <c r="I238" i="3"/>
  <c r="C12" i="5" l="1"/>
  <c r="G13" i="5"/>
  <c r="I14" i="5"/>
  <c r="H14" i="5"/>
  <c r="J14" i="5" s="1"/>
  <c r="E245" i="6"/>
  <c r="E239" i="3"/>
  <c r="D242" i="6"/>
  <c r="F242" i="6" s="1"/>
  <c r="B246" i="6"/>
  <c r="C246" i="6" s="1"/>
  <c r="I245" i="6"/>
  <c r="B240" i="3"/>
  <c r="C240" i="3" s="1"/>
  <c r="I239" i="3"/>
  <c r="I13" i="5" l="1"/>
  <c r="H13" i="5"/>
  <c r="J13" i="5" s="1"/>
  <c r="G12" i="5"/>
  <c r="C11" i="5"/>
  <c r="E246" i="6"/>
  <c r="E240" i="3"/>
  <c r="D243" i="6"/>
  <c r="F243" i="6" s="1"/>
  <c r="B247" i="6"/>
  <c r="C247" i="6" s="1"/>
  <c r="I246" i="6"/>
  <c r="B241" i="3"/>
  <c r="C241" i="3" s="1"/>
  <c r="I240" i="3"/>
  <c r="F87" i="3"/>
  <c r="D88" i="3"/>
  <c r="C10" i="5" l="1"/>
  <c r="G10" i="5" s="1"/>
  <c r="G11" i="5"/>
  <c r="I12" i="5"/>
  <c r="H12" i="5"/>
  <c r="J12" i="5" s="1"/>
  <c r="E247" i="6"/>
  <c r="E241" i="3"/>
  <c r="D244" i="6"/>
  <c r="F244" i="6" s="1"/>
  <c r="B248" i="6"/>
  <c r="C248" i="6" s="1"/>
  <c r="I247" i="6"/>
  <c r="B242" i="3"/>
  <c r="C242" i="3" s="1"/>
  <c r="I241" i="3"/>
  <c r="F88" i="3"/>
  <c r="D90" i="3"/>
  <c r="F90" i="3" s="1"/>
  <c r="D89" i="3"/>
  <c r="F89" i="3" s="1"/>
  <c r="H11" i="5" l="1"/>
  <c r="J11" i="5" s="1"/>
  <c r="I11" i="5"/>
  <c r="H10" i="5"/>
  <c r="J10" i="5" s="1"/>
  <c r="I10" i="5"/>
  <c r="E248" i="6"/>
  <c r="E242" i="3"/>
  <c r="D245" i="6"/>
  <c r="F245" i="6" s="1"/>
  <c r="B249" i="6"/>
  <c r="C249" i="6" s="1"/>
  <c r="I248" i="6"/>
  <c r="B243" i="3"/>
  <c r="C243" i="3" s="1"/>
  <c r="I242" i="3"/>
  <c r="D91" i="3"/>
  <c r="F91" i="3" s="1"/>
  <c r="E249" i="6" l="1"/>
  <c r="E243" i="3"/>
  <c r="D246" i="6"/>
  <c r="F246" i="6" s="1"/>
  <c r="B250" i="6"/>
  <c r="C250" i="6" s="1"/>
  <c r="I249" i="6"/>
  <c r="B244" i="3"/>
  <c r="C244" i="3" s="1"/>
  <c r="I243" i="3"/>
  <c r="D92" i="3"/>
  <c r="F92" i="3" s="1"/>
  <c r="E250" i="6" l="1"/>
  <c r="E244" i="3"/>
  <c r="D247" i="6"/>
  <c r="F247" i="6" s="1"/>
  <c r="B251" i="6"/>
  <c r="C251" i="6" s="1"/>
  <c r="I250" i="6"/>
  <c r="B245" i="3"/>
  <c r="C245" i="3" s="1"/>
  <c r="I244" i="3"/>
  <c r="D93" i="3"/>
  <c r="F93" i="3" s="1"/>
  <c r="E251" i="6" l="1"/>
  <c r="E245" i="3"/>
  <c r="D248" i="6"/>
  <c r="F248" i="6" s="1"/>
  <c r="B252" i="6"/>
  <c r="C252" i="6" s="1"/>
  <c r="I251" i="6"/>
  <c r="B246" i="3"/>
  <c r="C246" i="3" s="1"/>
  <c r="I245" i="3"/>
  <c r="D94" i="3"/>
  <c r="F94" i="3" s="1"/>
  <c r="E252" i="6" l="1"/>
  <c r="E246" i="3"/>
  <c r="D249" i="6"/>
  <c r="F249" i="6" s="1"/>
  <c r="B253" i="6"/>
  <c r="C253" i="6" s="1"/>
  <c r="I252" i="6"/>
  <c r="B247" i="3"/>
  <c r="C247" i="3" s="1"/>
  <c r="I246" i="3"/>
  <c r="D95" i="3"/>
  <c r="F95" i="3" s="1"/>
  <c r="E253" i="6" l="1"/>
  <c r="E247" i="3"/>
  <c r="D250" i="6"/>
  <c r="F250" i="6" s="1"/>
  <c r="B254" i="6"/>
  <c r="C254" i="6" s="1"/>
  <c r="I253" i="6"/>
  <c r="B248" i="3"/>
  <c r="C248" i="3" s="1"/>
  <c r="I247" i="3"/>
  <c r="D96" i="3"/>
  <c r="F96" i="3" s="1"/>
  <c r="E254" i="6" l="1"/>
  <c r="E248" i="3"/>
  <c r="D251" i="6"/>
  <c r="F251" i="6" s="1"/>
  <c r="B255" i="6"/>
  <c r="C255" i="6" s="1"/>
  <c r="I254" i="6"/>
  <c r="D252" i="6"/>
  <c r="F252" i="6" s="1"/>
  <c r="B249" i="3"/>
  <c r="C249" i="3" s="1"/>
  <c r="I248" i="3"/>
  <c r="D97" i="3"/>
  <c r="F97" i="3" s="1"/>
  <c r="E255" i="6" l="1"/>
  <c r="E249" i="3"/>
  <c r="B256" i="6"/>
  <c r="C256" i="6" s="1"/>
  <c r="I255" i="6"/>
  <c r="D253" i="6"/>
  <c r="F253" i="6" s="1"/>
  <c r="B250" i="3"/>
  <c r="C250" i="3" s="1"/>
  <c r="I249" i="3"/>
  <c r="D98" i="3"/>
  <c r="F98" i="3" s="1"/>
  <c r="E256" i="6" l="1"/>
  <c r="E250" i="3"/>
  <c r="B257" i="6"/>
  <c r="C257" i="6" s="1"/>
  <c r="I256" i="6"/>
  <c r="D254" i="6"/>
  <c r="F254" i="6" s="1"/>
  <c r="B251" i="3"/>
  <c r="C251" i="3" s="1"/>
  <c r="I250" i="3"/>
  <c r="D99" i="3"/>
  <c r="F99" i="3" s="1"/>
  <c r="E257" i="6" l="1"/>
  <c r="E251" i="3"/>
  <c r="B258" i="6"/>
  <c r="C258" i="6" s="1"/>
  <c r="I257" i="6"/>
  <c r="D255" i="6"/>
  <c r="F255" i="6" s="1"/>
  <c r="B252" i="3"/>
  <c r="C252" i="3" s="1"/>
  <c r="I251" i="3"/>
  <c r="D100" i="3"/>
  <c r="F100" i="3" s="1"/>
  <c r="E258" i="6" l="1"/>
  <c r="E252" i="3"/>
  <c r="B259" i="6"/>
  <c r="C259" i="6" s="1"/>
  <c r="I258" i="6"/>
  <c r="D256" i="6"/>
  <c r="F256" i="6" s="1"/>
  <c r="B253" i="3"/>
  <c r="C253" i="3" s="1"/>
  <c r="I252" i="3"/>
  <c r="D101" i="3"/>
  <c r="F101" i="3" s="1"/>
  <c r="E259" i="6" l="1"/>
  <c r="E253" i="3"/>
  <c r="B260" i="6"/>
  <c r="C260" i="6" s="1"/>
  <c r="I259" i="6"/>
  <c r="D257" i="6"/>
  <c r="F257" i="6" s="1"/>
  <c r="B254" i="3"/>
  <c r="C254" i="3" s="1"/>
  <c r="I253" i="3"/>
  <c r="D258" i="6"/>
  <c r="F258" i="6" s="1"/>
  <c r="D259" i="6"/>
  <c r="D102" i="3"/>
  <c r="F102" i="3" s="1"/>
  <c r="F259" i="6" l="1"/>
  <c r="E260" i="6"/>
  <c r="E254" i="3"/>
  <c r="B261" i="6"/>
  <c r="C261" i="6" s="1"/>
  <c r="I260" i="6"/>
  <c r="B255" i="3"/>
  <c r="C255" i="3" s="1"/>
  <c r="I254" i="3"/>
  <c r="D260" i="6"/>
  <c r="D103" i="3"/>
  <c r="F103" i="3" s="1"/>
  <c r="F260" i="6" l="1"/>
  <c r="E261" i="6"/>
  <c r="E255" i="3"/>
  <c r="B262" i="6"/>
  <c r="C262" i="6" s="1"/>
  <c r="I261" i="6"/>
  <c r="B256" i="3"/>
  <c r="C256" i="3" s="1"/>
  <c r="I255" i="3"/>
  <c r="D104" i="3"/>
  <c r="F104" i="3" s="1"/>
  <c r="E262" i="6" l="1"/>
  <c r="E256" i="3"/>
  <c r="B263" i="6"/>
  <c r="C263" i="6" s="1"/>
  <c r="I262" i="6"/>
  <c r="B257" i="3"/>
  <c r="C257" i="3" s="1"/>
  <c r="I256" i="3"/>
  <c r="D261" i="6"/>
  <c r="F261" i="6" s="1"/>
  <c r="D105" i="3"/>
  <c r="F105" i="3" s="1"/>
  <c r="E263" i="6" l="1"/>
  <c r="E257" i="3"/>
  <c r="B264" i="6"/>
  <c r="C264" i="6" s="1"/>
  <c r="I263" i="6"/>
  <c r="B258" i="3"/>
  <c r="C258" i="3" s="1"/>
  <c r="I257" i="3"/>
  <c r="D262" i="6"/>
  <c r="F262" i="6" s="1"/>
  <c r="D263" i="6"/>
  <c r="D106" i="3"/>
  <c r="F106" i="3" s="1"/>
  <c r="F263" i="6" l="1"/>
  <c r="E264" i="6"/>
  <c r="E258" i="3"/>
  <c r="B265" i="6"/>
  <c r="C265" i="6" s="1"/>
  <c r="I264" i="6"/>
  <c r="B259" i="3"/>
  <c r="C259" i="3" s="1"/>
  <c r="I258" i="3"/>
  <c r="D107" i="3"/>
  <c r="F107" i="3" s="1"/>
  <c r="E265" i="6" l="1"/>
  <c r="E259" i="3"/>
  <c r="B266" i="6"/>
  <c r="C266" i="6" s="1"/>
  <c r="I265" i="6"/>
  <c r="B260" i="3"/>
  <c r="C260" i="3" s="1"/>
  <c r="I259" i="3"/>
  <c r="D264" i="6"/>
  <c r="F264" i="6" s="1"/>
  <c r="D108" i="3"/>
  <c r="F108" i="3" s="1"/>
  <c r="E266" i="6" l="1"/>
  <c r="E260" i="3"/>
  <c r="B267" i="6"/>
  <c r="C267" i="6" s="1"/>
  <c r="I266" i="6"/>
  <c r="B261" i="3"/>
  <c r="C261" i="3" s="1"/>
  <c r="I260" i="3"/>
  <c r="D265" i="6"/>
  <c r="F265" i="6" s="1"/>
  <c r="D109" i="3"/>
  <c r="F109" i="3" s="1"/>
  <c r="E267" i="6" l="1"/>
  <c r="E261" i="3"/>
  <c r="B268" i="6"/>
  <c r="C268" i="6" s="1"/>
  <c r="I267" i="6"/>
  <c r="B262" i="3"/>
  <c r="C262" i="3" s="1"/>
  <c r="I261" i="3"/>
  <c r="D266" i="6"/>
  <c r="F266" i="6" s="1"/>
  <c r="D267" i="6"/>
  <c r="D110" i="3"/>
  <c r="F110" i="3" s="1"/>
  <c r="F267" i="6" l="1"/>
  <c r="E268" i="6"/>
  <c r="E262" i="3"/>
  <c r="B269" i="6"/>
  <c r="C269" i="6" s="1"/>
  <c r="I268" i="6"/>
  <c r="B263" i="3"/>
  <c r="C263" i="3" s="1"/>
  <c r="I262" i="3"/>
  <c r="D268" i="6"/>
  <c r="D111" i="3"/>
  <c r="F111" i="3" s="1"/>
  <c r="F268" i="6" l="1"/>
  <c r="E269" i="6"/>
  <c r="E263" i="3"/>
  <c r="B270" i="6"/>
  <c r="C270" i="6" s="1"/>
  <c r="I269" i="6"/>
  <c r="B264" i="3"/>
  <c r="C264" i="3" s="1"/>
  <c r="I263" i="3"/>
  <c r="D112" i="3"/>
  <c r="F112" i="3" s="1"/>
  <c r="E270" i="6" l="1"/>
  <c r="E264" i="3"/>
  <c r="B271" i="6"/>
  <c r="C271" i="6" s="1"/>
  <c r="I270" i="6"/>
  <c r="B265" i="3"/>
  <c r="C265" i="3" s="1"/>
  <c r="I264" i="3"/>
  <c r="D269" i="6"/>
  <c r="F269" i="6" s="1"/>
  <c r="D113" i="3"/>
  <c r="F113" i="3" s="1"/>
  <c r="E271" i="6" l="1"/>
  <c r="E265" i="3"/>
  <c r="B272" i="6"/>
  <c r="C272" i="6" s="1"/>
  <c r="I271" i="6"/>
  <c r="B266" i="3"/>
  <c r="C266" i="3" s="1"/>
  <c r="I265" i="3"/>
  <c r="D270" i="6"/>
  <c r="F270" i="6" s="1"/>
  <c r="D114" i="3"/>
  <c r="F114" i="3" s="1"/>
  <c r="E272" i="6" l="1"/>
  <c r="E266" i="3"/>
  <c r="B273" i="6"/>
  <c r="C273" i="6" s="1"/>
  <c r="I272" i="6"/>
  <c r="B267" i="3"/>
  <c r="C267" i="3" s="1"/>
  <c r="I266" i="3"/>
  <c r="D271" i="6"/>
  <c r="F271" i="6" s="1"/>
  <c r="D115" i="3"/>
  <c r="F115" i="3" s="1"/>
  <c r="E273" i="6" l="1"/>
  <c r="E267" i="3"/>
  <c r="B274" i="6"/>
  <c r="C274" i="6" s="1"/>
  <c r="I273" i="6"/>
  <c r="B268" i="3"/>
  <c r="C268" i="3" s="1"/>
  <c r="I267" i="3"/>
  <c r="D272" i="6"/>
  <c r="F272" i="6" s="1"/>
  <c r="D116" i="3"/>
  <c r="F116" i="3" s="1"/>
  <c r="E274" i="6" l="1"/>
  <c r="E268" i="3"/>
  <c r="B275" i="6"/>
  <c r="C275" i="6" s="1"/>
  <c r="I274" i="6"/>
  <c r="B269" i="3"/>
  <c r="C269" i="3" s="1"/>
  <c r="I268" i="3"/>
  <c r="D273" i="6"/>
  <c r="F273" i="6" s="1"/>
  <c r="D117" i="3"/>
  <c r="F117" i="3" s="1"/>
  <c r="E275" i="6" l="1"/>
  <c r="E269" i="3"/>
  <c r="B276" i="6"/>
  <c r="C276" i="6" s="1"/>
  <c r="I275" i="6"/>
  <c r="B270" i="3"/>
  <c r="C270" i="3" s="1"/>
  <c r="I269" i="3"/>
  <c r="D274" i="6"/>
  <c r="F274" i="6" s="1"/>
  <c r="D275" i="6"/>
  <c r="D118" i="3"/>
  <c r="F118" i="3" s="1"/>
  <c r="F275" i="6" l="1"/>
  <c r="E276" i="6"/>
  <c r="E270" i="3"/>
  <c r="B277" i="6"/>
  <c r="C277" i="6" s="1"/>
  <c r="I276" i="6"/>
  <c r="B271" i="3"/>
  <c r="C271" i="3" s="1"/>
  <c r="I270" i="3"/>
  <c r="D276" i="6"/>
  <c r="D119" i="3"/>
  <c r="F119" i="3" s="1"/>
  <c r="F276" i="6" l="1"/>
  <c r="E277" i="6"/>
  <c r="E271" i="3"/>
  <c r="B278" i="6"/>
  <c r="C278" i="6" s="1"/>
  <c r="I277" i="6"/>
  <c r="B272" i="3"/>
  <c r="C272" i="3" s="1"/>
  <c r="I271" i="3"/>
  <c r="D120" i="3"/>
  <c r="F120" i="3" s="1"/>
  <c r="E278" i="6" l="1"/>
  <c r="E272" i="3"/>
  <c r="B279" i="6"/>
  <c r="C279" i="6" s="1"/>
  <c r="I278" i="6"/>
  <c r="B273" i="3"/>
  <c r="C273" i="3" s="1"/>
  <c r="I272" i="3"/>
  <c r="D277" i="6"/>
  <c r="F277" i="6" s="1"/>
  <c r="D278" i="6"/>
  <c r="D121" i="3"/>
  <c r="F121" i="3" s="1"/>
  <c r="F278" i="6" l="1"/>
  <c r="E279" i="6"/>
  <c r="E273" i="3"/>
  <c r="B280" i="6"/>
  <c r="C280" i="6" s="1"/>
  <c r="I279" i="6"/>
  <c r="B274" i="3"/>
  <c r="C274" i="3" s="1"/>
  <c r="I273" i="3"/>
  <c r="D279" i="6"/>
  <c r="D122" i="3"/>
  <c r="F122" i="3" s="1"/>
  <c r="F279" i="6" l="1"/>
  <c r="E280" i="6"/>
  <c r="E274" i="3"/>
  <c r="B281" i="6"/>
  <c r="C281" i="6" s="1"/>
  <c r="I280" i="6"/>
  <c r="B275" i="3"/>
  <c r="C275" i="3" s="1"/>
  <c r="I274" i="3"/>
  <c r="D280" i="6"/>
  <c r="D123" i="3"/>
  <c r="F123" i="3" s="1"/>
  <c r="F280" i="6" l="1"/>
  <c r="E281" i="6"/>
  <c r="E275" i="3"/>
  <c r="B282" i="6"/>
  <c r="C282" i="6" s="1"/>
  <c r="I281" i="6"/>
  <c r="B276" i="3"/>
  <c r="C276" i="3" s="1"/>
  <c r="I275" i="3"/>
  <c r="D281" i="6"/>
  <c r="D124" i="3"/>
  <c r="F124" i="3" s="1"/>
  <c r="F281" i="6" l="1"/>
  <c r="E282" i="6"/>
  <c r="E276" i="3"/>
  <c r="B283" i="6"/>
  <c r="C283" i="6" s="1"/>
  <c r="I282" i="6"/>
  <c r="B277" i="3"/>
  <c r="C277" i="3" s="1"/>
  <c r="I276" i="3"/>
  <c r="D282" i="6"/>
  <c r="D125" i="3"/>
  <c r="F125" i="3" s="1"/>
  <c r="F282" i="6" l="1"/>
  <c r="E283" i="6"/>
  <c r="E277" i="3"/>
  <c r="B284" i="6"/>
  <c r="C284" i="6" s="1"/>
  <c r="I283" i="6"/>
  <c r="B278" i="3"/>
  <c r="C278" i="3" s="1"/>
  <c r="I277" i="3"/>
  <c r="D283" i="6"/>
  <c r="D126" i="3"/>
  <c r="F126" i="3" s="1"/>
  <c r="F283" i="6" l="1"/>
  <c r="E284" i="6"/>
  <c r="E278" i="3"/>
  <c r="B285" i="6"/>
  <c r="C285" i="6" s="1"/>
  <c r="I284" i="6"/>
  <c r="B279" i="3"/>
  <c r="C279" i="3" s="1"/>
  <c r="I278" i="3"/>
  <c r="D284" i="6"/>
  <c r="D127" i="3"/>
  <c r="F127" i="3" s="1"/>
  <c r="F284" i="6" l="1"/>
  <c r="E285" i="6"/>
  <c r="E279" i="3"/>
  <c r="B286" i="6"/>
  <c r="C286" i="6" s="1"/>
  <c r="I285" i="6"/>
  <c r="B280" i="3"/>
  <c r="C280" i="3" s="1"/>
  <c r="I279" i="3"/>
  <c r="D285" i="6"/>
  <c r="D128" i="3"/>
  <c r="F128" i="3" s="1"/>
  <c r="F285" i="6" l="1"/>
  <c r="E286" i="6"/>
  <c r="E280" i="3"/>
  <c r="B287" i="6"/>
  <c r="C287" i="6" s="1"/>
  <c r="I286" i="6"/>
  <c r="B281" i="3"/>
  <c r="C281" i="3" s="1"/>
  <c r="I280" i="3"/>
  <c r="D129" i="3"/>
  <c r="F129" i="3" s="1"/>
  <c r="E287" i="6" l="1"/>
  <c r="E281" i="3"/>
  <c r="B288" i="6"/>
  <c r="C288" i="6" s="1"/>
  <c r="I287" i="6"/>
  <c r="B282" i="3"/>
  <c r="C282" i="3" s="1"/>
  <c r="I281" i="3"/>
  <c r="D286" i="6"/>
  <c r="F286" i="6" s="1"/>
  <c r="D287" i="6"/>
  <c r="D130" i="3"/>
  <c r="F130" i="3" s="1"/>
  <c r="F287" i="6" l="1"/>
  <c r="E288" i="6"/>
  <c r="E282" i="3"/>
  <c r="B289" i="6"/>
  <c r="C289" i="6" s="1"/>
  <c r="I288" i="6"/>
  <c r="B283" i="3"/>
  <c r="C283" i="3" s="1"/>
  <c r="I282" i="3"/>
  <c r="D131" i="3"/>
  <c r="F131" i="3" s="1"/>
  <c r="E289" i="6" l="1"/>
  <c r="E283" i="3"/>
  <c r="B290" i="6"/>
  <c r="C290" i="6" s="1"/>
  <c r="I289" i="6"/>
  <c r="B284" i="3"/>
  <c r="C284" i="3" s="1"/>
  <c r="I283" i="3"/>
  <c r="D288" i="6"/>
  <c r="F288" i="6" s="1"/>
  <c r="D132" i="3"/>
  <c r="F132" i="3" s="1"/>
  <c r="E290" i="6" l="1"/>
  <c r="E284" i="3"/>
  <c r="B291" i="6"/>
  <c r="C291" i="6" s="1"/>
  <c r="I290" i="6"/>
  <c r="B285" i="3"/>
  <c r="C285" i="3" s="1"/>
  <c r="I284" i="3"/>
  <c r="D289" i="6"/>
  <c r="F289" i="6" s="1"/>
  <c r="D133" i="3"/>
  <c r="F133" i="3" s="1"/>
  <c r="E291" i="6" l="1"/>
  <c r="E285" i="3"/>
  <c r="B292" i="6"/>
  <c r="C292" i="6" s="1"/>
  <c r="I291" i="6"/>
  <c r="B286" i="3"/>
  <c r="C286" i="3" s="1"/>
  <c r="I285" i="3"/>
  <c r="D290" i="6"/>
  <c r="F290" i="6" s="1"/>
  <c r="D134" i="3"/>
  <c r="F134" i="3" s="1"/>
  <c r="E292" i="6" l="1"/>
  <c r="E286" i="3"/>
  <c r="B293" i="6"/>
  <c r="C293" i="6" s="1"/>
  <c r="I292" i="6"/>
  <c r="B287" i="3"/>
  <c r="C287" i="3" s="1"/>
  <c r="I286" i="3"/>
  <c r="D291" i="6"/>
  <c r="F291" i="6" s="1"/>
  <c r="D292" i="6"/>
  <c r="D135" i="3"/>
  <c r="F135" i="3" s="1"/>
  <c r="F292" i="6" l="1"/>
  <c r="E293" i="6"/>
  <c r="E287" i="3"/>
  <c r="B294" i="6"/>
  <c r="C294" i="6" s="1"/>
  <c r="I293" i="6"/>
  <c r="B288" i="3"/>
  <c r="C288" i="3" s="1"/>
  <c r="I287" i="3"/>
  <c r="D136" i="3"/>
  <c r="F136" i="3" s="1"/>
  <c r="E294" i="6" l="1"/>
  <c r="E288" i="3"/>
  <c r="B295" i="6"/>
  <c r="C295" i="6" s="1"/>
  <c r="I294" i="6"/>
  <c r="B289" i="3"/>
  <c r="C289" i="3" s="1"/>
  <c r="I288" i="3"/>
  <c r="D293" i="6"/>
  <c r="F293" i="6" s="1"/>
  <c r="D137" i="3"/>
  <c r="F137" i="3" s="1"/>
  <c r="E295" i="6" l="1"/>
  <c r="E289" i="3"/>
  <c r="B296" i="6"/>
  <c r="C296" i="6" s="1"/>
  <c r="I295" i="6"/>
  <c r="B290" i="3"/>
  <c r="C290" i="3" s="1"/>
  <c r="I289" i="3"/>
  <c r="D294" i="6"/>
  <c r="F294" i="6" s="1"/>
  <c r="D295" i="6"/>
  <c r="D138" i="3"/>
  <c r="F138" i="3" s="1"/>
  <c r="F295" i="6" l="1"/>
  <c r="E296" i="6"/>
  <c r="E290" i="3"/>
  <c r="B297" i="6"/>
  <c r="C297" i="6" s="1"/>
  <c r="I296" i="6"/>
  <c r="B291" i="3"/>
  <c r="C291" i="3" s="1"/>
  <c r="I290" i="3"/>
  <c r="D139" i="3"/>
  <c r="F139" i="3" s="1"/>
  <c r="E297" i="6" l="1"/>
  <c r="E291" i="3"/>
  <c r="B298" i="6"/>
  <c r="C298" i="6" s="1"/>
  <c r="I297" i="6"/>
  <c r="B292" i="3"/>
  <c r="C292" i="3" s="1"/>
  <c r="I291" i="3"/>
  <c r="D296" i="6"/>
  <c r="F296" i="6" s="1"/>
  <c r="D140" i="3"/>
  <c r="F140" i="3" s="1"/>
  <c r="E298" i="6" l="1"/>
  <c r="E292" i="3"/>
  <c r="B299" i="6"/>
  <c r="C299" i="6" s="1"/>
  <c r="I298" i="6"/>
  <c r="B293" i="3"/>
  <c r="C293" i="3" s="1"/>
  <c r="I292" i="3"/>
  <c r="D297" i="6"/>
  <c r="F297" i="6" s="1"/>
  <c r="D141" i="3"/>
  <c r="F141" i="3" s="1"/>
  <c r="E299" i="6" l="1"/>
  <c r="E293" i="3"/>
  <c r="B300" i="6"/>
  <c r="C300" i="6" s="1"/>
  <c r="I299" i="6"/>
  <c r="B294" i="3"/>
  <c r="C294" i="3" s="1"/>
  <c r="I293" i="3"/>
  <c r="D298" i="6"/>
  <c r="F298" i="6" s="1"/>
  <c r="D299" i="6"/>
  <c r="D142" i="3"/>
  <c r="F142" i="3" s="1"/>
  <c r="F299" i="6" l="1"/>
  <c r="E300" i="6"/>
  <c r="E294" i="3"/>
  <c r="B301" i="6"/>
  <c r="C301" i="6" s="1"/>
  <c r="I300" i="6"/>
  <c r="B295" i="3"/>
  <c r="C295" i="3" s="1"/>
  <c r="I294" i="3"/>
  <c r="D300" i="6"/>
  <c r="D143" i="3"/>
  <c r="F143" i="3" s="1"/>
  <c r="F300" i="6" l="1"/>
  <c r="E301" i="6"/>
  <c r="J295" i="3"/>
  <c r="J294" i="3" s="1"/>
  <c r="J293" i="3" s="1"/>
  <c r="J292" i="3" s="1"/>
  <c r="J291" i="3" s="1"/>
  <c r="J290" i="3" s="1"/>
  <c r="J289" i="3" s="1"/>
  <c r="J288" i="3" s="1"/>
  <c r="J287" i="3" s="1"/>
  <c r="J286" i="3" s="1"/>
  <c r="J285" i="3" s="1"/>
  <c r="J284" i="3" s="1"/>
  <c r="J283" i="3" s="1"/>
  <c r="J282" i="3" s="1"/>
  <c r="J281" i="3" s="1"/>
  <c r="J280" i="3" s="1"/>
  <c r="J279" i="3" s="1"/>
  <c r="J278" i="3" s="1"/>
  <c r="J277" i="3" s="1"/>
  <c r="J276" i="3" s="1"/>
  <c r="J275" i="3" s="1"/>
  <c r="J274" i="3" s="1"/>
  <c r="J273" i="3" s="1"/>
  <c r="J272" i="3" s="1"/>
  <c r="J271" i="3" s="1"/>
  <c r="J270" i="3" s="1"/>
  <c r="J269" i="3" s="1"/>
  <c r="J268" i="3" s="1"/>
  <c r="J267" i="3" s="1"/>
  <c r="J266" i="3" s="1"/>
  <c r="J265" i="3" s="1"/>
  <c r="J264" i="3" s="1"/>
  <c r="J263" i="3" s="1"/>
  <c r="J262" i="3" s="1"/>
  <c r="J261" i="3" s="1"/>
  <c r="J260" i="3" s="1"/>
  <c r="J259" i="3" s="1"/>
  <c r="J258" i="3" s="1"/>
  <c r="J257" i="3" s="1"/>
  <c r="J256" i="3" s="1"/>
  <c r="J255" i="3" s="1"/>
  <c r="J254" i="3" s="1"/>
  <c r="J253" i="3" s="1"/>
  <c r="J252" i="3" s="1"/>
  <c r="J251" i="3" s="1"/>
  <c r="J250" i="3" s="1"/>
  <c r="J249" i="3" s="1"/>
  <c r="J248" i="3" s="1"/>
  <c r="J247" i="3" s="1"/>
  <c r="J246" i="3" s="1"/>
  <c r="J245" i="3" s="1"/>
  <c r="J244" i="3" s="1"/>
  <c r="J243" i="3" s="1"/>
  <c r="J242" i="3" s="1"/>
  <c r="J241" i="3" s="1"/>
  <c r="J240" i="3" s="1"/>
  <c r="J239" i="3" s="1"/>
  <c r="J238" i="3" s="1"/>
  <c r="J237" i="3" s="1"/>
  <c r="J236" i="3" s="1"/>
  <c r="J235" i="3" s="1"/>
  <c r="J234" i="3" s="1"/>
  <c r="J233" i="3" s="1"/>
  <c r="J232" i="3" s="1"/>
  <c r="J231" i="3" s="1"/>
  <c r="J230" i="3" s="1"/>
  <c r="J229" i="3" s="1"/>
  <c r="J228" i="3" s="1"/>
  <c r="J227" i="3" s="1"/>
  <c r="J226" i="3" s="1"/>
  <c r="J225" i="3" s="1"/>
  <c r="J224" i="3" s="1"/>
  <c r="J223" i="3" s="1"/>
  <c r="J222" i="3" s="1"/>
  <c r="J221" i="3" s="1"/>
  <c r="J220" i="3" s="1"/>
  <c r="J219" i="3" s="1"/>
  <c r="J218" i="3" s="1"/>
  <c r="J217" i="3" s="1"/>
  <c r="J216" i="3" s="1"/>
  <c r="J215" i="3" s="1"/>
  <c r="J214" i="3" s="1"/>
  <c r="J213" i="3" s="1"/>
  <c r="J212" i="3" s="1"/>
  <c r="J211" i="3" s="1"/>
  <c r="J210" i="3" s="1"/>
  <c r="J209" i="3" s="1"/>
  <c r="J208" i="3" s="1"/>
  <c r="J207" i="3" s="1"/>
  <c r="J206" i="3" s="1"/>
  <c r="J205" i="3" s="1"/>
  <c r="J204" i="3" s="1"/>
  <c r="J203" i="3" s="1"/>
  <c r="J202" i="3" s="1"/>
  <c r="J201" i="3" s="1"/>
  <c r="J200" i="3" s="1"/>
  <c r="J199" i="3" s="1"/>
  <c r="J198" i="3" s="1"/>
  <c r="J197" i="3" s="1"/>
  <c r="J196" i="3" s="1"/>
  <c r="J195" i="3" s="1"/>
  <c r="J194" i="3" s="1"/>
  <c r="J193" i="3" s="1"/>
  <c r="J192" i="3" s="1"/>
  <c r="J191" i="3" s="1"/>
  <c r="J190" i="3" s="1"/>
  <c r="J189" i="3" s="1"/>
  <c r="J188" i="3" s="1"/>
  <c r="J187" i="3" s="1"/>
  <c r="J186" i="3" s="1"/>
  <c r="J185" i="3" s="1"/>
  <c r="J184" i="3" s="1"/>
  <c r="J183" i="3" s="1"/>
  <c r="J182" i="3" s="1"/>
  <c r="J181" i="3" s="1"/>
  <c r="J180" i="3" s="1"/>
  <c r="J179" i="3" s="1"/>
  <c r="J178" i="3" s="1"/>
  <c r="J177" i="3" s="1"/>
  <c r="J176" i="3" s="1"/>
  <c r="J175" i="3" s="1"/>
  <c r="J174" i="3" s="1"/>
  <c r="J173" i="3" s="1"/>
  <c r="J172" i="3" s="1"/>
  <c r="J171" i="3" s="1"/>
  <c r="J170" i="3" s="1"/>
  <c r="J169" i="3" s="1"/>
  <c r="J168" i="3" s="1"/>
  <c r="J167" i="3" s="1"/>
  <c r="J166" i="3" s="1"/>
  <c r="J165" i="3" s="1"/>
  <c r="J164" i="3" s="1"/>
  <c r="J163" i="3" s="1"/>
  <c r="J162" i="3" s="1"/>
  <c r="J161" i="3" s="1"/>
  <c r="J160" i="3" s="1"/>
  <c r="J159" i="3" s="1"/>
  <c r="J158" i="3" s="1"/>
  <c r="J157" i="3" s="1"/>
  <c r="J156" i="3" s="1"/>
  <c r="J155" i="3" s="1"/>
  <c r="J154" i="3" s="1"/>
  <c r="J153" i="3" s="1"/>
  <c r="J152" i="3" s="1"/>
  <c r="J151" i="3" s="1"/>
  <c r="J150" i="3" s="1"/>
  <c r="J149" i="3" s="1"/>
  <c r="J148" i="3" s="1"/>
  <c r="J147" i="3" s="1"/>
  <c r="J146" i="3" s="1"/>
  <c r="J145" i="3" s="1"/>
  <c r="J144" i="3" s="1"/>
  <c r="J143" i="3" s="1"/>
  <c r="J142" i="3" s="1"/>
  <c r="J141" i="3" s="1"/>
  <c r="J140" i="3" s="1"/>
  <c r="J139" i="3" s="1"/>
  <c r="J138" i="3" s="1"/>
  <c r="J137" i="3" s="1"/>
  <c r="J136" i="3" s="1"/>
  <c r="J135" i="3" s="1"/>
  <c r="J134" i="3" s="1"/>
  <c r="J133" i="3" s="1"/>
  <c r="J132" i="3" s="1"/>
  <c r="J131" i="3" s="1"/>
  <c r="J130" i="3" s="1"/>
  <c r="J129" i="3" s="1"/>
  <c r="J128" i="3" s="1"/>
  <c r="J127" i="3" s="1"/>
  <c r="J126" i="3" s="1"/>
  <c r="J125" i="3" s="1"/>
  <c r="J124" i="3" s="1"/>
  <c r="J123" i="3" s="1"/>
  <c r="J122" i="3" s="1"/>
  <c r="J121" i="3" s="1"/>
  <c r="J120" i="3" s="1"/>
  <c r="J119" i="3" s="1"/>
  <c r="J118" i="3" s="1"/>
  <c r="J117" i="3" s="1"/>
  <c r="J116" i="3" s="1"/>
  <c r="J115" i="3" s="1"/>
  <c r="J114" i="3" s="1"/>
  <c r="J113" i="3" s="1"/>
  <c r="J112" i="3" s="1"/>
  <c r="J111" i="3" s="1"/>
  <c r="J110" i="3" s="1"/>
  <c r="J109" i="3" s="1"/>
  <c r="J108" i="3" s="1"/>
  <c r="J107" i="3" s="1"/>
  <c r="J106" i="3" s="1"/>
  <c r="J105" i="3" s="1"/>
  <c r="J104" i="3" s="1"/>
  <c r="J103" i="3" s="1"/>
  <c r="J102" i="3" s="1"/>
  <c r="J101" i="3" s="1"/>
  <c r="J100" i="3" s="1"/>
  <c r="J99" i="3" s="1"/>
  <c r="J98" i="3" s="1"/>
  <c r="J97" i="3" s="1"/>
  <c r="J96" i="3" s="1"/>
  <c r="J95" i="3" s="1"/>
  <c r="J94" i="3" s="1"/>
  <c r="J93" i="3" s="1"/>
  <c r="J92" i="3" s="1"/>
  <c r="J91" i="3" s="1"/>
  <c r="J90" i="3" s="1"/>
  <c r="J89" i="3" s="1"/>
  <c r="J88" i="3" s="1"/>
  <c r="J87" i="3" s="1"/>
  <c r="J86" i="3" s="1"/>
  <c r="J85" i="3" s="1"/>
  <c r="J84" i="3" s="1"/>
  <c r="J83" i="3" s="1"/>
  <c r="J82" i="3" s="1"/>
  <c r="J81" i="3" s="1"/>
  <c r="J80" i="3" s="1"/>
  <c r="J79" i="3" s="1"/>
  <c r="J78" i="3" s="1"/>
  <c r="J77" i="3" s="1"/>
  <c r="J76" i="3" s="1"/>
  <c r="J75" i="3" s="1"/>
  <c r="J74" i="3" s="1"/>
  <c r="J73" i="3" s="1"/>
  <c r="J72" i="3" s="1"/>
  <c r="J71" i="3" s="1"/>
  <c r="J70" i="3" s="1"/>
  <c r="J69" i="3" s="1"/>
  <c r="J68" i="3" s="1"/>
  <c r="J67" i="3" s="1"/>
  <c r="J66" i="3" s="1"/>
  <c r="J65" i="3" s="1"/>
  <c r="J64" i="3" s="1"/>
  <c r="J63" i="3" s="1"/>
  <c r="J62" i="3" s="1"/>
  <c r="J61" i="3" s="1"/>
  <c r="J60" i="3" s="1"/>
  <c r="J59" i="3" s="1"/>
  <c r="J58" i="3" s="1"/>
  <c r="J57" i="3" s="1"/>
  <c r="J56" i="3" s="1"/>
  <c r="J55" i="3" s="1"/>
  <c r="J54" i="3" s="1"/>
  <c r="J53" i="3" s="1"/>
  <c r="J52" i="3" s="1"/>
  <c r="J51" i="3" s="1"/>
  <c r="J50" i="3" s="1"/>
  <c r="J49" i="3" s="1"/>
  <c r="J48" i="3" s="1"/>
  <c r="J47" i="3" s="1"/>
  <c r="J46" i="3" s="1"/>
  <c r="J45" i="3" s="1"/>
  <c r="J44" i="3" s="1"/>
  <c r="J43" i="3" s="1"/>
  <c r="J42" i="3" s="1"/>
  <c r="J41" i="3" s="1"/>
  <c r="J40" i="3" s="1"/>
  <c r="J39" i="3" s="1"/>
  <c r="J38" i="3" s="1"/>
  <c r="J37" i="3" s="1"/>
  <c r="J36" i="3" s="1"/>
  <c r="J35" i="3" s="1"/>
  <c r="E295" i="3"/>
  <c r="B302" i="6"/>
  <c r="C302" i="6" s="1"/>
  <c r="I301" i="6"/>
  <c r="B296" i="3"/>
  <c r="C296" i="3" s="1"/>
  <c r="I295" i="3"/>
  <c r="D144" i="3"/>
  <c r="F144" i="3" s="1"/>
  <c r="J34" i="3" l="1"/>
  <c r="J33" i="3" s="1"/>
  <c r="J32" i="3" s="1"/>
  <c r="J31" i="3" s="1"/>
  <c r="J30" i="3" s="1"/>
  <c r="J29" i="3" s="1"/>
  <c r="J28" i="3" s="1"/>
  <c r="J27" i="3" s="1"/>
  <c r="J26" i="3" s="1"/>
  <c r="J25" i="3" s="1"/>
  <c r="J24" i="3" s="1"/>
  <c r="J23" i="3" s="1"/>
  <c r="J22" i="3" s="1"/>
  <c r="J21" i="3" s="1"/>
  <c r="E302" i="6"/>
  <c r="E296" i="3"/>
  <c r="B303" i="6"/>
  <c r="C303" i="6" s="1"/>
  <c r="I302" i="6"/>
  <c r="B297" i="3"/>
  <c r="C297" i="3" s="1"/>
  <c r="I296" i="3"/>
  <c r="D301" i="6"/>
  <c r="F301" i="6" s="1"/>
  <c r="D145" i="3"/>
  <c r="F145" i="3" s="1"/>
  <c r="E303" i="6" l="1"/>
  <c r="E297" i="3"/>
  <c r="B304" i="6"/>
  <c r="C304" i="6" s="1"/>
  <c r="I303" i="6"/>
  <c r="B298" i="3"/>
  <c r="C298" i="3" s="1"/>
  <c r="I297" i="3"/>
  <c r="D302" i="6"/>
  <c r="F302" i="6" s="1"/>
  <c r="D146" i="3"/>
  <c r="F146" i="3" s="1"/>
  <c r="E304" i="6" l="1"/>
  <c r="E298" i="3"/>
  <c r="B305" i="6"/>
  <c r="C305" i="6" s="1"/>
  <c r="I304" i="6"/>
  <c r="B299" i="3"/>
  <c r="C299" i="3" s="1"/>
  <c r="I298" i="3"/>
  <c r="D303" i="6"/>
  <c r="F303" i="6" s="1"/>
  <c r="D147" i="3"/>
  <c r="F147" i="3" s="1"/>
  <c r="E305" i="6" l="1"/>
  <c r="E299" i="3"/>
  <c r="B306" i="6"/>
  <c r="C306" i="6" s="1"/>
  <c r="I305" i="6"/>
  <c r="B300" i="3"/>
  <c r="C300" i="3" s="1"/>
  <c r="I299" i="3"/>
  <c r="D304" i="6"/>
  <c r="F304" i="6" s="1"/>
  <c r="D148" i="3"/>
  <c r="F148" i="3" s="1"/>
  <c r="E306" i="6" l="1"/>
  <c r="E300" i="3"/>
  <c r="B307" i="6"/>
  <c r="C307" i="6" s="1"/>
  <c r="I306" i="6"/>
  <c r="B301" i="3"/>
  <c r="C301" i="3" s="1"/>
  <c r="I300" i="3"/>
  <c r="D305" i="6"/>
  <c r="F305" i="6" s="1"/>
  <c r="D149" i="3"/>
  <c r="F149" i="3" s="1"/>
  <c r="E307" i="6" l="1"/>
  <c r="E301" i="3"/>
  <c r="B308" i="6"/>
  <c r="C308" i="6" s="1"/>
  <c r="I307" i="6"/>
  <c r="B302" i="3"/>
  <c r="C302" i="3" s="1"/>
  <c r="I301" i="3"/>
  <c r="D306" i="6"/>
  <c r="F306" i="6" s="1"/>
  <c r="D307" i="6"/>
  <c r="D150" i="3"/>
  <c r="F150" i="3" s="1"/>
  <c r="F307" i="6" l="1"/>
  <c r="E308" i="6"/>
  <c r="E302" i="3"/>
  <c r="B309" i="6"/>
  <c r="C309" i="6" s="1"/>
  <c r="I308" i="6"/>
  <c r="B303" i="3"/>
  <c r="C303" i="3" s="1"/>
  <c r="I302" i="3"/>
  <c r="D308" i="6"/>
  <c r="D151" i="3"/>
  <c r="F151" i="3" s="1"/>
  <c r="F308" i="6" l="1"/>
  <c r="E309" i="6"/>
  <c r="E303" i="3"/>
  <c r="B310" i="6"/>
  <c r="C310" i="6" s="1"/>
  <c r="I309" i="6"/>
  <c r="B304" i="3"/>
  <c r="C304" i="3" s="1"/>
  <c r="I303" i="3"/>
  <c r="D152" i="3"/>
  <c r="F152" i="3" s="1"/>
  <c r="E310" i="6" l="1"/>
  <c r="E304" i="3"/>
  <c r="B311" i="6"/>
  <c r="C311" i="6" s="1"/>
  <c r="I310" i="6"/>
  <c r="B305" i="3"/>
  <c r="C305" i="3" s="1"/>
  <c r="I304" i="3"/>
  <c r="D309" i="6"/>
  <c r="F309" i="6" s="1"/>
  <c r="D310" i="6"/>
  <c r="D153" i="3"/>
  <c r="F153" i="3" s="1"/>
  <c r="F310" i="6" l="1"/>
  <c r="E311" i="6"/>
  <c r="E305" i="3"/>
  <c r="B312" i="6"/>
  <c r="C312" i="6" s="1"/>
  <c r="I311" i="6"/>
  <c r="B306" i="3"/>
  <c r="C306" i="3" s="1"/>
  <c r="I305" i="3"/>
  <c r="D311" i="6"/>
  <c r="D154" i="3"/>
  <c r="F154" i="3" s="1"/>
  <c r="F311" i="6" l="1"/>
  <c r="E312" i="6"/>
  <c r="E306" i="3"/>
  <c r="B313" i="6"/>
  <c r="C313" i="6" s="1"/>
  <c r="I312" i="6"/>
  <c r="B307" i="3"/>
  <c r="C307" i="3" s="1"/>
  <c r="I306" i="3"/>
  <c r="D155" i="3"/>
  <c r="F155" i="3" s="1"/>
  <c r="E313" i="6" l="1"/>
  <c r="E307" i="3"/>
  <c r="B314" i="6"/>
  <c r="C314" i="6" s="1"/>
  <c r="I313" i="6"/>
  <c r="B308" i="3"/>
  <c r="C308" i="3" s="1"/>
  <c r="I307" i="3"/>
  <c r="D312" i="6"/>
  <c r="F312" i="6" s="1"/>
  <c r="D156" i="3"/>
  <c r="F156" i="3" s="1"/>
  <c r="E314" i="6" l="1"/>
  <c r="E308" i="3"/>
  <c r="B315" i="6"/>
  <c r="C315" i="6" s="1"/>
  <c r="I314" i="6"/>
  <c r="B309" i="3"/>
  <c r="C309" i="3" s="1"/>
  <c r="I308" i="3"/>
  <c r="D313" i="6"/>
  <c r="F313" i="6" s="1"/>
  <c r="D314" i="6"/>
  <c r="D157" i="3"/>
  <c r="F157" i="3" s="1"/>
  <c r="F314" i="6" l="1"/>
  <c r="E315" i="6"/>
  <c r="E309" i="3"/>
  <c r="B316" i="6"/>
  <c r="C316" i="6" s="1"/>
  <c r="I315" i="6"/>
  <c r="B310" i="3"/>
  <c r="C310" i="3" s="1"/>
  <c r="I309" i="3"/>
  <c r="D315" i="6"/>
  <c r="D158" i="3"/>
  <c r="F158" i="3" s="1"/>
  <c r="F315" i="6" l="1"/>
  <c r="E316" i="6"/>
  <c r="E310" i="3"/>
  <c r="B317" i="6"/>
  <c r="C317" i="6" s="1"/>
  <c r="I316" i="6"/>
  <c r="B311" i="3"/>
  <c r="C311" i="3" s="1"/>
  <c r="I310" i="3"/>
  <c r="D316" i="6"/>
  <c r="D159" i="3"/>
  <c r="F159" i="3" s="1"/>
  <c r="F316" i="6" l="1"/>
  <c r="E317" i="6"/>
  <c r="E311" i="3"/>
  <c r="B318" i="6"/>
  <c r="C318" i="6" s="1"/>
  <c r="I317" i="6"/>
  <c r="B312" i="3"/>
  <c r="C312" i="3" s="1"/>
  <c r="I311" i="3"/>
  <c r="D160" i="3"/>
  <c r="F160" i="3" s="1"/>
  <c r="E318" i="6" l="1"/>
  <c r="E312" i="3"/>
  <c r="B319" i="6"/>
  <c r="C319" i="6" s="1"/>
  <c r="I318" i="6"/>
  <c r="B313" i="3"/>
  <c r="C313" i="3" s="1"/>
  <c r="I312" i="3"/>
  <c r="D317" i="6"/>
  <c r="F317" i="6" s="1"/>
  <c r="D161" i="3"/>
  <c r="F161" i="3" s="1"/>
  <c r="E319" i="6" l="1"/>
  <c r="E313" i="3"/>
  <c r="B320" i="6"/>
  <c r="C320" i="6" s="1"/>
  <c r="I319" i="6"/>
  <c r="B314" i="3"/>
  <c r="C314" i="3" s="1"/>
  <c r="I313" i="3"/>
  <c r="D318" i="6"/>
  <c r="F318" i="6" s="1"/>
  <c r="D319" i="6"/>
  <c r="D162" i="3"/>
  <c r="F162" i="3" s="1"/>
  <c r="F319" i="6" l="1"/>
  <c r="E320" i="6"/>
  <c r="E314" i="3"/>
  <c r="B321" i="6"/>
  <c r="C321" i="6" s="1"/>
  <c r="I320" i="6"/>
  <c r="B315" i="3"/>
  <c r="C315" i="3" s="1"/>
  <c r="I314" i="3"/>
  <c r="D163" i="3"/>
  <c r="F163" i="3" s="1"/>
  <c r="E321" i="6" l="1"/>
  <c r="E315" i="3"/>
  <c r="B322" i="6"/>
  <c r="C322" i="6" s="1"/>
  <c r="I321" i="6"/>
  <c r="B316" i="3"/>
  <c r="C316" i="3" s="1"/>
  <c r="I315" i="3"/>
  <c r="D320" i="6"/>
  <c r="F320" i="6" s="1"/>
  <c r="D164" i="3"/>
  <c r="F164" i="3" s="1"/>
  <c r="E322" i="6" l="1"/>
  <c r="E316" i="3"/>
  <c r="B323" i="6"/>
  <c r="C323" i="6" s="1"/>
  <c r="I322" i="6"/>
  <c r="B317" i="3"/>
  <c r="C317" i="3" s="1"/>
  <c r="I316" i="3"/>
  <c r="D321" i="6"/>
  <c r="F321" i="6" s="1"/>
  <c r="D165" i="3"/>
  <c r="F165" i="3" s="1"/>
  <c r="E323" i="6" l="1"/>
  <c r="E317" i="3"/>
  <c r="B324" i="6"/>
  <c r="C324" i="6" s="1"/>
  <c r="I323" i="6"/>
  <c r="B318" i="3"/>
  <c r="C318" i="3" s="1"/>
  <c r="I317" i="3"/>
  <c r="D322" i="6"/>
  <c r="F322" i="6" s="1"/>
  <c r="D323" i="6"/>
  <c r="D166" i="3"/>
  <c r="F166" i="3" s="1"/>
  <c r="F323" i="6" l="1"/>
  <c r="E324" i="6"/>
  <c r="E318" i="3"/>
  <c r="B325" i="6"/>
  <c r="C325" i="6" s="1"/>
  <c r="I324" i="6"/>
  <c r="B319" i="3"/>
  <c r="C319" i="3" s="1"/>
  <c r="I318" i="3"/>
  <c r="D324" i="6"/>
  <c r="D167" i="3"/>
  <c r="F167" i="3" s="1"/>
  <c r="F324" i="6" l="1"/>
  <c r="E325" i="6"/>
  <c r="E319" i="3"/>
  <c r="B326" i="6"/>
  <c r="C326" i="6" s="1"/>
  <c r="I325" i="6"/>
  <c r="B320" i="3"/>
  <c r="C320" i="3" s="1"/>
  <c r="I319" i="3"/>
  <c r="D168" i="3"/>
  <c r="F168" i="3" s="1"/>
  <c r="E326" i="6" l="1"/>
  <c r="E320" i="3"/>
  <c r="B327" i="6"/>
  <c r="C327" i="6" s="1"/>
  <c r="I326" i="6"/>
  <c r="B321" i="3"/>
  <c r="C321" i="3" s="1"/>
  <c r="I320" i="3"/>
  <c r="D325" i="6"/>
  <c r="F325" i="6" s="1"/>
  <c r="D169" i="3"/>
  <c r="F169" i="3" s="1"/>
  <c r="E327" i="6" l="1"/>
  <c r="E321" i="3"/>
  <c r="B328" i="6"/>
  <c r="C328" i="6" s="1"/>
  <c r="I327" i="6"/>
  <c r="B322" i="3"/>
  <c r="C322" i="3" s="1"/>
  <c r="I321" i="3"/>
  <c r="D326" i="6"/>
  <c r="F326" i="6" s="1"/>
  <c r="D327" i="6"/>
  <c r="D170" i="3"/>
  <c r="F170" i="3" s="1"/>
  <c r="F327" i="6" l="1"/>
  <c r="E328" i="6"/>
  <c r="E322" i="3"/>
  <c r="B329" i="6"/>
  <c r="C329" i="6" s="1"/>
  <c r="I328" i="6"/>
  <c r="B323" i="3"/>
  <c r="C323" i="3" s="1"/>
  <c r="I322" i="3"/>
  <c r="D171" i="3"/>
  <c r="F171" i="3" s="1"/>
  <c r="E329" i="6" l="1"/>
  <c r="E323" i="3"/>
  <c r="B330" i="6"/>
  <c r="C330" i="6" s="1"/>
  <c r="I329" i="6"/>
  <c r="B324" i="3"/>
  <c r="C324" i="3" s="1"/>
  <c r="I323" i="3"/>
  <c r="D328" i="6"/>
  <c r="F328" i="6" s="1"/>
  <c r="D172" i="3"/>
  <c r="F172" i="3" s="1"/>
  <c r="E330" i="6" l="1"/>
  <c r="E324" i="3"/>
  <c r="B331" i="6"/>
  <c r="C331" i="6" s="1"/>
  <c r="I330" i="6"/>
  <c r="B325" i="3"/>
  <c r="C325" i="3" s="1"/>
  <c r="I324" i="3"/>
  <c r="D329" i="6"/>
  <c r="F329" i="6" s="1"/>
  <c r="D173" i="3"/>
  <c r="F173" i="3" s="1"/>
  <c r="E331" i="6" l="1"/>
  <c r="E325" i="3"/>
  <c r="B332" i="6"/>
  <c r="C332" i="6" s="1"/>
  <c r="I331" i="6"/>
  <c r="B326" i="3"/>
  <c r="C326" i="3" s="1"/>
  <c r="I325" i="3"/>
  <c r="D330" i="6"/>
  <c r="F330" i="6" s="1"/>
  <c r="D331" i="6"/>
  <c r="D174" i="3"/>
  <c r="F174" i="3" s="1"/>
  <c r="F331" i="6" l="1"/>
  <c r="E332" i="6"/>
  <c r="E326" i="3"/>
  <c r="B333" i="6"/>
  <c r="C333" i="6" s="1"/>
  <c r="I332" i="6"/>
  <c r="B327" i="3"/>
  <c r="C327" i="3" s="1"/>
  <c r="I326" i="3"/>
  <c r="D332" i="6"/>
  <c r="D175" i="3"/>
  <c r="F175" i="3" s="1"/>
  <c r="F332" i="6" l="1"/>
  <c r="E333" i="6"/>
  <c r="E327" i="3"/>
  <c r="B334" i="6"/>
  <c r="C334" i="6" s="1"/>
  <c r="I333" i="6"/>
  <c r="B328" i="3"/>
  <c r="C328" i="3" s="1"/>
  <c r="I327" i="3"/>
  <c r="D176" i="3"/>
  <c r="F176" i="3" s="1"/>
  <c r="E334" i="6" l="1"/>
  <c r="E328" i="3"/>
  <c r="B335" i="6"/>
  <c r="C335" i="6" s="1"/>
  <c r="I334" i="6"/>
  <c r="B329" i="3"/>
  <c r="C329" i="3" s="1"/>
  <c r="I328" i="3"/>
  <c r="D333" i="6"/>
  <c r="F333" i="6" s="1"/>
  <c r="D177" i="3"/>
  <c r="F177" i="3" s="1"/>
  <c r="E335" i="6" l="1"/>
  <c r="E329" i="3"/>
  <c r="B336" i="6"/>
  <c r="C336" i="6" s="1"/>
  <c r="I335" i="6"/>
  <c r="B330" i="3"/>
  <c r="C330" i="3" s="1"/>
  <c r="I329" i="3"/>
  <c r="D334" i="6"/>
  <c r="F334" i="6" s="1"/>
  <c r="D178" i="3"/>
  <c r="F178" i="3" s="1"/>
  <c r="E336" i="6" l="1"/>
  <c r="E330" i="3"/>
  <c r="B337" i="6"/>
  <c r="C337" i="6" s="1"/>
  <c r="I336" i="6"/>
  <c r="B331" i="3"/>
  <c r="C331" i="3" s="1"/>
  <c r="I330" i="3"/>
  <c r="D335" i="6"/>
  <c r="F335" i="6" s="1"/>
  <c r="D179" i="3"/>
  <c r="F179" i="3" s="1"/>
  <c r="E337" i="6" l="1"/>
  <c r="E331" i="3"/>
  <c r="B338" i="6"/>
  <c r="C338" i="6" s="1"/>
  <c r="I337" i="6"/>
  <c r="B332" i="3"/>
  <c r="C332" i="3" s="1"/>
  <c r="I331" i="3"/>
  <c r="D336" i="6"/>
  <c r="F336" i="6" s="1"/>
  <c r="D180" i="3"/>
  <c r="F180" i="3" s="1"/>
  <c r="E338" i="6" l="1"/>
  <c r="E332" i="3"/>
  <c r="B339" i="6"/>
  <c r="C339" i="6" s="1"/>
  <c r="I338" i="6"/>
  <c r="B333" i="3"/>
  <c r="C333" i="3" s="1"/>
  <c r="I332" i="3"/>
  <c r="D337" i="6"/>
  <c r="F337" i="6" s="1"/>
  <c r="D181" i="3"/>
  <c r="F181" i="3" s="1"/>
  <c r="E339" i="6" l="1"/>
  <c r="E333" i="3"/>
  <c r="B340" i="6"/>
  <c r="C340" i="6" s="1"/>
  <c r="I339" i="6"/>
  <c r="B334" i="3"/>
  <c r="C334" i="3" s="1"/>
  <c r="I333" i="3"/>
  <c r="D338" i="6"/>
  <c r="F338" i="6" s="1"/>
  <c r="D339" i="6"/>
  <c r="D182" i="3"/>
  <c r="F182" i="3" s="1"/>
  <c r="F339" i="6" l="1"/>
  <c r="E340" i="6"/>
  <c r="E334" i="3"/>
  <c r="B341" i="6"/>
  <c r="C341" i="6" s="1"/>
  <c r="I340" i="6"/>
  <c r="B335" i="3"/>
  <c r="C335" i="3" s="1"/>
  <c r="I334" i="3"/>
  <c r="D340" i="6"/>
  <c r="D183" i="3"/>
  <c r="F183" i="3" s="1"/>
  <c r="F340" i="6" l="1"/>
  <c r="E341" i="6"/>
  <c r="E335" i="3"/>
  <c r="B342" i="6"/>
  <c r="C342" i="6" s="1"/>
  <c r="I341" i="6"/>
  <c r="B336" i="3"/>
  <c r="C336" i="3" s="1"/>
  <c r="I335" i="3"/>
  <c r="D184" i="3"/>
  <c r="F184" i="3" s="1"/>
  <c r="E342" i="6" l="1"/>
  <c r="E336" i="3"/>
  <c r="B343" i="6"/>
  <c r="C343" i="6" s="1"/>
  <c r="I342" i="6"/>
  <c r="B337" i="3"/>
  <c r="C337" i="3" s="1"/>
  <c r="I336" i="3"/>
  <c r="D341" i="6"/>
  <c r="F341" i="6" s="1"/>
  <c r="D342" i="6"/>
  <c r="D185" i="3"/>
  <c r="F185" i="3" s="1"/>
  <c r="F342" i="6" l="1"/>
  <c r="E343" i="6"/>
  <c r="E337" i="3"/>
  <c r="B344" i="6"/>
  <c r="C344" i="6" s="1"/>
  <c r="I343" i="6"/>
  <c r="B338" i="3"/>
  <c r="C338" i="3" s="1"/>
  <c r="I337" i="3"/>
  <c r="D343" i="6"/>
  <c r="D186" i="3"/>
  <c r="F186" i="3" s="1"/>
  <c r="F343" i="6" l="1"/>
  <c r="E344" i="6"/>
  <c r="E338" i="3"/>
  <c r="B345" i="6"/>
  <c r="C345" i="6" s="1"/>
  <c r="I344" i="6"/>
  <c r="B339" i="3"/>
  <c r="C339" i="3" s="1"/>
  <c r="I338" i="3"/>
  <c r="D187" i="3"/>
  <c r="F187" i="3" s="1"/>
  <c r="E345" i="6" l="1"/>
  <c r="E339" i="3"/>
  <c r="B346" i="6"/>
  <c r="C346" i="6" s="1"/>
  <c r="I345" i="6"/>
  <c r="B340" i="3"/>
  <c r="C340" i="3" s="1"/>
  <c r="I339" i="3"/>
  <c r="D344" i="6"/>
  <c r="F344" i="6" s="1"/>
  <c r="D188" i="3"/>
  <c r="F188" i="3" s="1"/>
  <c r="E346" i="6" l="1"/>
  <c r="E340" i="3"/>
  <c r="B347" i="6"/>
  <c r="C347" i="6" s="1"/>
  <c r="I346" i="6"/>
  <c r="B341" i="3"/>
  <c r="C341" i="3" s="1"/>
  <c r="I340" i="3"/>
  <c r="D345" i="6"/>
  <c r="F345" i="6" s="1"/>
  <c r="D189" i="3"/>
  <c r="F189" i="3" s="1"/>
  <c r="E347" i="6" l="1"/>
  <c r="E341" i="3"/>
  <c r="B348" i="6"/>
  <c r="C348" i="6" s="1"/>
  <c r="I347" i="6"/>
  <c r="B342" i="3"/>
  <c r="C342" i="3" s="1"/>
  <c r="I341" i="3"/>
  <c r="D346" i="6"/>
  <c r="F346" i="6" s="1"/>
  <c r="D347" i="6"/>
  <c r="D190" i="3"/>
  <c r="F190" i="3" s="1"/>
  <c r="F347" i="6" l="1"/>
  <c r="E348" i="6"/>
  <c r="E342" i="3"/>
  <c r="B349" i="6"/>
  <c r="C349" i="6" s="1"/>
  <c r="I348" i="6"/>
  <c r="B343" i="3"/>
  <c r="C343" i="3" s="1"/>
  <c r="I342" i="3"/>
  <c r="D348" i="6"/>
  <c r="D191" i="3"/>
  <c r="F191" i="3" s="1"/>
  <c r="F348" i="6" l="1"/>
  <c r="E349" i="6"/>
  <c r="E343" i="3"/>
  <c r="B350" i="6"/>
  <c r="C350" i="6" s="1"/>
  <c r="I349" i="6"/>
  <c r="B344" i="3"/>
  <c r="C344" i="3" s="1"/>
  <c r="I343" i="3"/>
  <c r="D192" i="3"/>
  <c r="F192" i="3" s="1"/>
  <c r="E350" i="6" l="1"/>
  <c r="E344" i="3"/>
  <c r="B351" i="6"/>
  <c r="C351" i="6" s="1"/>
  <c r="I350" i="6"/>
  <c r="B345" i="3"/>
  <c r="C345" i="3" s="1"/>
  <c r="I344" i="3"/>
  <c r="D349" i="6"/>
  <c r="F349" i="6" s="1"/>
  <c r="D193" i="3"/>
  <c r="F193" i="3" s="1"/>
  <c r="E351" i="6" l="1"/>
  <c r="E345" i="3"/>
  <c r="B352" i="6"/>
  <c r="C352" i="6" s="1"/>
  <c r="I351" i="6"/>
  <c r="B346" i="3"/>
  <c r="C346" i="3" s="1"/>
  <c r="I345" i="3"/>
  <c r="D350" i="6"/>
  <c r="F350" i="6" s="1"/>
  <c r="D351" i="6"/>
  <c r="D194" i="3"/>
  <c r="F194" i="3" s="1"/>
  <c r="F351" i="6" l="1"/>
  <c r="E352" i="6"/>
  <c r="E346" i="3"/>
  <c r="B353" i="6"/>
  <c r="C353" i="6" s="1"/>
  <c r="I352" i="6"/>
  <c r="B347" i="3"/>
  <c r="C347" i="3" s="1"/>
  <c r="I346" i="3"/>
  <c r="D195" i="3"/>
  <c r="F195" i="3" s="1"/>
  <c r="E353" i="6" l="1"/>
  <c r="E347" i="3"/>
  <c r="B354" i="6"/>
  <c r="C354" i="6" s="1"/>
  <c r="I353" i="6"/>
  <c r="B348" i="3"/>
  <c r="C348" i="3" s="1"/>
  <c r="I347" i="3"/>
  <c r="D352" i="6"/>
  <c r="F352" i="6" s="1"/>
  <c r="D196" i="3"/>
  <c r="F196" i="3" s="1"/>
  <c r="E354" i="6" l="1"/>
  <c r="E348" i="3"/>
  <c r="B355" i="6"/>
  <c r="C355" i="6" s="1"/>
  <c r="I354" i="6"/>
  <c r="B349" i="3"/>
  <c r="C349" i="3" s="1"/>
  <c r="I348" i="3"/>
  <c r="D353" i="6"/>
  <c r="F353" i="6" s="1"/>
  <c r="D197" i="3"/>
  <c r="F197" i="3" s="1"/>
  <c r="E355" i="6" l="1"/>
  <c r="E349" i="3"/>
  <c r="B356" i="6"/>
  <c r="C356" i="6" s="1"/>
  <c r="I355" i="6"/>
  <c r="B350" i="3"/>
  <c r="C350" i="3" s="1"/>
  <c r="I349" i="3"/>
  <c r="D354" i="6"/>
  <c r="F354" i="6" s="1"/>
  <c r="D355" i="6"/>
  <c r="D198" i="3"/>
  <c r="F198" i="3" s="1"/>
  <c r="F355" i="6" l="1"/>
  <c r="E356" i="6"/>
  <c r="E350" i="3"/>
  <c r="B357" i="6"/>
  <c r="C357" i="6" s="1"/>
  <c r="I356" i="6"/>
  <c r="B351" i="3"/>
  <c r="C351" i="3" s="1"/>
  <c r="I350" i="3"/>
  <c r="D356" i="6"/>
  <c r="D199" i="3"/>
  <c r="F199" i="3" s="1"/>
  <c r="F356" i="6" l="1"/>
  <c r="E357" i="6"/>
  <c r="E351" i="3"/>
  <c r="B358" i="6"/>
  <c r="C358" i="6" s="1"/>
  <c r="I357" i="6"/>
  <c r="B352" i="3"/>
  <c r="C352" i="3" s="1"/>
  <c r="I351" i="3"/>
  <c r="D200" i="3"/>
  <c r="F200" i="3" s="1"/>
  <c r="E358" i="6" l="1"/>
  <c r="E352" i="3"/>
  <c r="B359" i="6"/>
  <c r="C359" i="6" s="1"/>
  <c r="I358" i="6"/>
  <c r="B353" i="3"/>
  <c r="C353" i="3" s="1"/>
  <c r="I352" i="3"/>
  <c r="D357" i="6"/>
  <c r="F357" i="6" s="1"/>
  <c r="D201" i="3"/>
  <c r="F201" i="3" s="1"/>
  <c r="E359" i="6" l="1"/>
  <c r="E353" i="3"/>
  <c r="B360" i="6"/>
  <c r="C360" i="6" s="1"/>
  <c r="I359" i="6"/>
  <c r="B354" i="3"/>
  <c r="C354" i="3" s="1"/>
  <c r="I353" i="3"/>
  <c r="D358" i="6"/>
  <c r="F358" i="6" s="1"/>
  <c r="D359" i="6"/>
  <c r="D202" i="3"/>
  <c r="F202" i="3" s="1"/>
  <c r="F359" i="6" l="1"/>
  <c r="E360" i="6"/>
  <c r="E354" i="3"/>
  <c r="B361" i="6"/>
  <c r="C361" i="6" s="1"/>
  <c r="I360" i="6"/>
  <c r="B355" i="3"/>
  <c r="C355" i="3" s="1"/>
  <c r="I354" i="3"/>
  <c r="D203" i="3"/>
  <c r="F203" i="3" s="1"/>
  <c r="E361" i="6" l="1"/>
  <c r="E355" i="3"/>
  <c r="B362" i="6"/>
  <c r="C362" i="6" s="1"/>
  <c r="I361" i="6"/>
  <c r="B356" i="3"/>
  <c r="C356" i="3" s="1"/>
  <c r="I355" i="3"/>
  <c r="D360" i="6"/>
  <c r="F360" i="6" s="1"/>
  <c r="D204" i="3"/>
  <c r="F204" i="3" s="1"/>
  <c r="E362" i="6" l="1"/>
  <c r="E356" i="3"/>
  <c r="B363" i="6"/>
  <c r="C363" i="6" s="1"/>
  <c r="I362" i="6"/>
  <c r="B357" i="3"/>
  <c r="C357" i="3" s="1"/>
  <c r="I356" i="3"/>
  <c r="D361" i="6"/>
  <c r="F361" i="6" s="1"/>
  <c r="D205" i="3"/>
  <c r="F205" i="3" s="1"/>
  <c r="E363" i="6" l="1"/>
  <c r="E357" i="3"/>
  <c r="B364" i="6"/>
  <c r="C364" i="6" s="1"/>
  <c r="I363" i="6"/>
  <c r="B358" i="3"/>
  <c r="C358" i="3" s="1"/>
  <c r="I357" i="3"/>
  <c r="D362" i="6"/>
  <c r="F362" i="6" s="1"/>
  <c r="D363" i="6"/>
  <c r="D206" i="3"/>
  <c r="F206" i="3" s="1"/>
  <c r="F363" i="6" l="1"/>
  <c r="E364" i="6"/>
  <c r="E358" i="3"/>
  <c r="B365" i="6"/>
  <c r="C365" i="6" s="1"/>
  <c r="I364" i="6"/>
  <c r="B359" i="3"/>
  <c r="C359" i="3" s="1"/>
  <c r="I358" i="3"/>
  <c r="D364" i="6"/>
  <c r="D207" i="3"/>
  <c r="F207" i="3" s="1"/>
  <c r="F364" i="6" l="1"/>
  <c r="E365" i="6"/>
  <c r="E359" i="3"/>
  <c r="B366" i="6"/>
  <c r="C366" i="6" s="1"/>
  <c r="I365" i="6"/>
  <c r="B360" i="3"/>
  <c r="C360" i="3" s="1"/>
  <c r="I359" i="3"/>
  <c r="D208" i="3"/>
  <c r="F208" i="3" s="1"/>
  <c r="E366" i="6" l="1"/>
  <c r="E360" i="3"/>
  <c r="B367" i="6"/>
  <c r="C367" i="6" s="1"/>
  <c r="I366" i="6"/>
  <c r="B361" i="3"/>
  <c r="C361" i="3" s="1"/>
  <c r="I360" i="3"/>
  <c r="D365" i="6"/>
  <c r="F365" i="6" s="1"/>
  <c r="D209" i="3"/>
  <c r="F209" i="3" s="1"/>
  <c r="E367" i="6" l="1"/>
  <c r="E361" i="3"/>
  <c r="B368" i="6"/>
  <c r="C368" i="6" s="1"/>
  <c r="I367" i="6"/>
  <c r="B362" i="3"/>
  <c r="C362" i="3" s="1"/>
  <c r="I361" i="3"/>
  <c r="D366" i="6"/>
  <c r="F366" i="6" s="1"/>
  <c r="D210" i="3"/>
  <c r="F210" i="3" s="1"/>
  <c r="E368" i="6" l="1"/>
  <c r="E362" i="3"/>
  <c r="B369" i="6"/>
  <c r="C369" i="6" s="1"/>
  <c r="I368" i="6"/>
  <c r="B363" i="3"/>
  <c r="C363" i="3" s="1"/>
  <c r="I362" i="3"/>
  <c r="D367" i="6"/>
  <c r="F367" i="6" s="1"/>
  <c r="D211" i="3"/>
  <c r="F211" i="3" s="1"/>
  <c r="E369" i="6" l="1"/>
  <c r="E363" i="3"/>
  <c r="B370" i="6"/>
  <c r="C370" i="6" s="1"/>
  <c r="I369" i="6"/>
  <c r="B364" i="3"/>
  <c r="C364" i="3" s="1"/>
  <c r="I363" i="3"/>
  <c r="D368" i="6"/>
  <c r="F368" i="6" s="1"/>
  <c r="D212" i="3"/>
  <c r="F212" i="3" s="1"/>
  <c r="E370" i="6" l="1"/>
  <c r="E364" i="3"/>
  <c r="B371" i="6"/>
  <c r="C371" i="6" s="1"/>
  <c r="I370" i="6"/>
  <c r="B365" i="3"/>
  <c r="C365" i="3" s="1"/>
  <c r="I364" i="3"/>
  <c r="D369" i="6"/>
  <c r="F369" i="6" s="1"/>
  <c r="D213" i="3"/>
  <c r="F213" i="3" s="1"/>
  <c r="E371" i="6" l="1"/>
  <c r="E365" i="3"/>
  <c r="B372" i="6"/>
  <c r="C372" i="6" s="1"/>
  <c r="I371" i="6"/>
  <c r="B366" i="3"/>
  <c r="C366" i="3" s="1"/>
  <c r="I365" i="3"/>
  <c r="D370" i="6"/>
  <c r="F370" i="6" s="1"/>
  <c r="D214" i="3"/>
  <c r="F214" i="3" s="1"/>
  <c r="E372" i="6" l="1"/>
  <c r="E366" i="3"/>
  <c r="B373" i="6"/>
  <c r="C373" i="6" s="1"/>
  <c r="I372" i="6"/>
  <c r="B367" i="3"/>
  <c r="C367" i="3" s="1"/>
  <c r="I366" i="3"/>
  <c r="D371" i="6"/>
  <c r="F371" i="6" s="1"/>
  <c r="D372" i="6"/>
  <c r="D215" i="3"/>
  <c r="F215" i="3" s="1"/>
  <c r="F372" i="6" l="1"/>
  <c r="E373" i="6"/>
  <c r="E367" i="3"/>
  <c r="B374" i="6"/>
  <c r="C374" i="6" s="1"/>
  <c r="I373" i="6"/>
  <c r="B368" i="3"/>
  <c r="C368" i="3" s="1"/>
  <c r="I367" i="3"/>
  <c r="D216" i="3"/>
  <c r="F216" i="3" s="1"/>
  <c r="E374" i="6" l="1"/>
  <c r="E368" i="3"/>
  <c r="B375" i="6"/>
  <c r="C375" i="6" s="1"/>
  <c r="I374" i="6"/>
  <c r="B369" i="3"/>
  <c r="C369" i="3" s="1"/>
  <c r="I368" i="3"/>
  <c r="D373" i="6"/>
  <c r="F373" i="6" s="1"/>
  <c r="D374" i="6"/>
  <c r="D217" i="3"/>
  <c r="F217" i="3" s="1"/>
  <c r="F374" i="6" l="1"/>
  <c r="E375" i="6"/>
  <c r="E369" i="3"/>
  <c r="B376" i="6"/>
  <c r="C376" i="6" s="1"/>
  <c r="I375" i="6"/>
  <c r="B370" i="3"/>
  <c r="C370" i="3" s="1"/>
  <c r="I369" i="3"/>
  <c r="D375" i="6"/>
  <c r="D218" i="3"/>
  <c r="F218" i="3" s="1"/>
  <c r="F375" i="6" l="1"/>
  <c r="E376" i="6"/>
  <c r="E370" i="3"/>
  <c r="B377" i="6"/>
  <c r="C377" i="6" s="1"/>
  <c r="I376" i="6"/>
  <c r="B371" i="3"/>
  <c r="C371" i="3" s="1"/>
  <c r="I370" i="3"/>
  <c r="D376" i="6"/>
  <c r="D219" i="3"/>
  <c r="F219" i="3" s="1"/>
  <c r="F376" i="6" l="1"/>
  <c r="E377" i="6"/>
  <c r="E371" i="3"/>
  <c r="B378" i="6"/>
  <c r="C378" i="6" s="1"/>
  <c r="I377" i="6"/>
  <c r="B372" i="3"/>
  <c r="C372" i="3" s="1"/>
  <c r="I371" i="3"/>
  <c r="D220" i="3"/>
  <c r="F220" i="3" s="1"/>
  <c r="E378" i="6" l="1"/>
  <c r="E372" i="3"/>
  <c r="B379" i="6"/>
  <c r="C379" i="6" s="1"/>
  <c r="I378" i="6"/>
  <c r="B373" i="3"/>
  <c r="C373" i="3" s="1"/>
  <c r="I372" i="3"/>
  <c r="D377" i="6"/>
  <c r="F377" i="6" s="1"/>
  <c r="D221" i="3"/>
  <c r="F221" i="3" s="1"/>
  <c r="E379" i="6" l="1"/>
  <c r="E373" i="3"/>
  <c r="B380" i="6"/>
  <c r="C380" i="6" s="1"/>
  <c r="I379" i="6"/>
  <c r="B374" i="3"/>
  <c r="C374" i="3" s="1"/>
  <c r="I373" i="3"/>
  <c r="D378" i="6"/>
  <c r="F378" i="6" s="1"/>
  <c r="D379" i="6"/>
  <c r="D222" i="3"/>
  <c r="F222" i="3" s="1"/>
  <c r="F379" i="6" l="1"/>
  <c r="E380" i="6"/>
  <c r="E374" i="3"/>
  <c r="B381" i="6"/>
  <c r="C381" i="6" s="1"/>
  <c r="I380" i="6"/>
  <c r="B375" i="3"/>
  <c r="C375" i="3" s="1"/>
  <c r="I374" i="3"/>
  <c r="D380" i="6"/>
  <c r="D223" i="3"/>
  <c r="F223" i="3" s="1"/>
  <c r="F380" i="6" l="1"/>
  <c r="E381" i="6"/>
  <c r="E375" i="3"/>
  <c r="B382" i="6"/>
  <c r="C382" i="6" s="1"/>
  <c r="I381" i="6"/>
  <c r="B376" i="3"/>
  <c r="C376" i="3" s="1"/>
  <c r="I375" i="3"/>
  <c r="D224" i="3"/>
  <c r="F224" i="3" s="1"/>
  <c r="E382" i="6" l="1"/>
  <c r="E376" i="3"/>
  <c r="B383" i="6"/>
  <c r="C383" i="6" s="1"/>
  <c r="I382" i="6"/>
  <c r="B377" i="3"/>
  <c r="C377" i="3" s="1"/>
  <c r="I376" i="3"/>
  <c r="D381" i="6"/>
  <c r="F381" i="6" s="1"/>
  <c r="D225" i="3"/>
  <c r="F225" i="3" s="1"/>
  <c r="E383" i="6" l="1"/>
  <c r="E377" i="3"/>
  <c r="B384" i="6"/>
  <c r="C384" i="6" s="1"/>
  <c r="I383" i="6"/>
  <c r="B378" i="3"/>
  <c r="C378" i="3" s="1"/>
  <c r="I377" i="3"/>
  <c r="D382" i="6"/>
  <c r="F382" i="6" s="1"/>
  <c r="D383" i="6"/>
  <c r="D226" i="3"/>
  <c r="F226" i="3" s="1"/>
  <c r="F383" i="6" l="1"/>
  <c r="E384" i="6"/>
  <c r="E378" i="3"/>
  <c r="B385" i="6"/>
  <c r="C385" i="6" s="1"/>
  <c r="I384" i="6"/>
  <c r="B379" i="3"/>
  <c r="C379" i="3" s="1"/>
  <c r="I378" i="3"/>
  <c r="D227" i="3"/>
  <c r="F227" i="3" s="1"/>
  <c r="E385" i="6" l="1"/>
  <c r="E379" i="3"/>
  <c r="B386" i="6"/>
  <c r="C386" i="6" s="1"/>
  <c r="I385" i="6"/>
  <c r="B380" i="3"/>
  <c r="C380" i="3" s="1"/>
  <c r="I379" i="3"/>
  <c r="D384" i="6"/>
  <c r="F384" i="6" s="1"/>
  <c r="D228" i="3"/>
  <c r="F228" i="3" s="1"/>
  <c r="E386" i="6" l="1"/>
  <c r="E380" i="3"/>
  <c r="B387" i="6"/>
  <c r="C387" i="6" s="1"/>
  <c r="I386" i="6"/>
  <c r="B381" i="3"/>
  <c r="C381" i="3" s="1"/>
  <c r="I380" i="3"/>
  <c r="D385" i="6"/>
  <c r="F385" i="6" s="1"/>
  <c r="D229" i="3"/>
  <c r="F229" i="3" s="1"/>
  <c r="E387" i="6" l="1"/>
  <c r="E381" i="3"/>
  <c r="B388" i="6"/>
  <c r="C388" i="6" s="1"/>
  <c r="I387" i="6"/>
  <c r="B382" i="3"/>
  <c r="C382" i="3" s="1"/>
  <c r="I381" i="3"/>
  <c r="D386" i="6"/>
  <c r="F386" i="6" s="1"/>
  <c r="D387" i="6"/>
  <c r="D230" i="3"/>
  <c r="F230" i="3" s="1"/>
  <c r="F387" i="6" l="1"/>
  <c r="E388" i="6"/>
  <c r="E382" i="3"/>
  <c r="B389" i="6"/>
  <c r="C389" i="6" s="1"/>
  <c r="I388" i="6"/>
  <c r="B383" i="3"/>
  <c r="C383" i="3" s="1"/>
  <c r="I382" i="3"/>
  <c r="D388" i="6"/>
  <c r="D231" i="3"/>
  <c r="F231" i="3" s="1"/>
  <c r="F388" i="6" l="1"/>
  <c r="E389" i="6"/>
  <c r="E383" i="3"/>
  <c r="B390" i="6"/>
  <c r="C390" i="6" s="1"/>
  <c r="I389" i="6"/>
  <c r="B384" i="3"/>
  <c r="C384" i="3" s="1"/>
  <c r="I383" i="3"/>
  <c r="D232" i="3"/>
  <c r="F232" i="3" s="1"/>
  <c r="E390" i="6" l="1"/>
  <c r="E384" i="3"/>
  <c r="B391" i="6"/>
  <c r="C391" i="6" s="1"/>
  <c r="I390" i="6"/>
  <c r="B385" i="3"/>
  <c r="C385" i="3" s="1"/>
  <c r="I384" i="3"/>
  <c r="D389" i="6"/>
  <c r="F389" i="6" s="1"/>
  <c r="D390" i="6"/>
  <c r="D233" i="3"/>
  <c r="F233" i="3" s="1"/>
  <c r="F390" i="6" l="1"/>
  <c r="E391" i="6"/>
  <c r="E385" i="3"/>
  <c r="B392" i="6"/>
  <c r="C392" i="6" s="1"/>
  <c r="I391" i="6"/>
  <c r="B386" i="3"/>
  <c r="C386" i="3" s="1"/>
  <c r="I385" i="3"/>
  <c r="D391" i="6"/>
  <c r="D234" i="3"/>
  <c r="F234" i="3" s="1"/>
  <c r="F391" i="6" l="1"/>
  <c r="E392" i="6"/>
  <c r="E386" i="3"/>
  <c r="B393" i="6"/>
  <c r="C393" i="6" s="1"/>
  <c r="I392" i="6"/>
  <c r="B387" i="3"/>
  <c r="C387" i="3" s="1"/>
  <c r="I386" i="3"/>
  <c r="D235" i="3"/>
  <c r="F235" i="3" s="1"/>
  <c r="E393" i="6" l="1"/>
  <c r="E387" i="3"/>
  <c r="B394" i="6"/>
  <c r="C394" i="6" s="1"/>
  <c r="I393" i="6"/>
  <c r="B388" i="3"/>
  <c r="C388" i="3" s="1"/>
  <c r="I387" i="3"/>
  <c r="D392" i="6"/>
  <c r="F392" i="6" s="1"/>
  <c r="D236" i="3"/>
  <c r="F236" i="3" s="1"/>
  <c r="E394" i="6" l="1"/>
  <c r="E388" i="3"/>
  <c r="B395" i="6"/>
  <c r="C395" i="6" s="1"/>
  <c r="I394" i="6"/>
  <c r="B389" i="3"/>
  <c r="C389" i="3" s="1"/>
  <c r="I388" i="3"/>
  <c r="D393" i="6"/>
  <c r="F393" i="6" s="1"/>
  <c r="D237" i="3"/>
  <c r="F237" i="3" s="1"/>
  <c r="E395" i="6" l="1"/>
  <c r="E389" i="3"/>
  <c r="B396" i="6"/>
  <c r="C396" i="6" s="1"/>
  <c r="I395" i="6"/>
  <c r="B390" i="3"/>
  <c r="C390" i="3" s="1"/>
  <c r="I389" i="3"/>
  <c r="D394" i="6"/>
  <c r="F394" i="6" s="1"/>
  <c r="D395" i="6"/>
  <c r="D238" i="3"/>
  <c r="F238" i="3" s="1"/>
  <c r="F395" i="6" l="1"/>
  <c r="E396" i="6"/>
  <c r="E390" i="3"/>
  <c r="B397" i="6"/>
  <c r="C397" i="6" s="1"/>
  <c r="I396" i="6"/>
  <c r="B391" i="3"/>
  <c r="C391" i="3" s="1"/>
  <c r="I390" i="3"/>
  <c r="D239" i="3"/>
  <c r="F239" i="3" s="1"/>
  <c r="E397" i="6" l="1"/>
  <c r="E391" i="3"/>
  <c r="B398" i="6"/>
  <c r="C398" i="6" s="1"/>
  <c r="I397" i="6"/>
  <c r="B392" i="3"/>
  <c r="C392" i="3" s="1"/>
  <c r="I391" i="3"/>
  <c r="D396" i="6"/>
  <c r="F396" i="6" s="1"/>
  <c r="D397" i="6"/>
  <c r="D240" i="3"/>
  <c r="F240" i="3" s="1"/>
  <c r="F397" i="6" l="1"/>
  <c r="E398" i="6"/>
  <c r="E392" i="3"/>
  <c r="B399" i="6"/>
  <c r="C399" i="6" s="1"/>
  <c r="I398" i="6"/>
  <c r="B393" i="3"/>
  <c r="C393" i="3" s="1"/>
  <c r="I392" i="3"/>
  <c r="D398" i="6"/>
  <c r="D241" i="3"/>
  <c r="F241" i="3" s="1"/>
  <c r="F398" i="6" l="1"/>
  <c r="E399" i="6"/>
  <c r="E393" i="3"/>
  <c r="B400" i="6"/>
  <c r="C400" i="6" s="1"/>
  <c r="I399" i="6"/>
  <c r="B394" i="3"/>
  <c r="C394" i="3" s="1"/>
  <c r="I393" i="3"/>
  <c r="D242" i="3"/>
  <c r="F242" i="3" s="1"/>
  <c r="E400" i="6" l="1"/>
  <c r="E394" i="3"/>
  <c r="B401" i="6"/>
  <c r="C401" i="6" s="1"/>
  <c r="I400" i="6"/>
  <c r="B395" i="3"/>
  <c r="C395" i="3" s="1"/>
  <c r="I394" i="3"/>
  <c r="D399" i="6"/>
  <c r="F399" i="6" s="1"/>
  <c r="D243" i="3"/>
  <c r="F243" i="3" s="1"/>
  <c r="E401" i="6" l="1"/>
  <c r="E395" i="3"/>
  <c r="B402" i="6"/>
  <c r="C402" i="6" s="1"/>
  <c r="I401" i="6"/>
  <c r="B396" i="3"/>
  <c r="C396" i="3" s="1"/>
  <c r="I395" i="3"/>
  <c r="D400" i="6"/>
  <c r="F400" i="6" s="1"/>
  <c r="D401" i="6"/>
  <c r="D244" i="3"/>
  <c r="F244" i="3" s="1"/>
  <c r="F401" i="6" l="1"/>
  <c r="E402" i="6"/>
  <c r="E396" i="3"/>
  <c r="B403" i="6"/>
  <c r="C403" i="6" s="1"/>
  <c r="I402" i="6"/>
  <c r="B397" i="3"/>
  <c r="C397" i="3" s="1"/>
  <c r="I396" i="3"/>
  <c r="D402" i="6"/>
  <c r="D245" i="3"/>
  <c r="F245" i="3" s="1"/>
  <c r="F402" i="6" l="1"/>
  <c r="E403" i="6"/>
  <c r="E397" i="3"/>
  <c r="B404" i="6"/>
  <c r="C404" i="6" s="1"/>
  <c r="I403" i="6"/>
  <c r="B398" i="3"/>
  <c r="C398" i="3" s="1"/>
  <c r="I397" i="3"/>
  <c r="D403" i="6"/>
  <c r="D246" i="3"/>
  <c r="F246" i="3" s="1"/>
  <c r="F403" i="6" l="1"/>
  <c r="E404" i="6"/>
  <c r="E398" i="3"/>
  <c r="B405" i="6"/>
  <c r="C405" i="6" s="1"/>
  <c r="I404" i="6"/>
  <c r="B399" i="3"/>
  <c r="C399" i="3" s="1"/>
  <c r="I398" i="3"/>
  <c r="D404" i="6"/>
  <c r="D247" i="3"/>
  <c r="F247" i="3" s="1"/>
  <c r="F404" i="6" l="1"/>
  <c r="E405" i="6"/>
  <c r="E399" i="3"/>
  <c r="B406" i="6"/>
  <c r="C406" i="6" s="1"/>
  <c r="I405" i="6"/>
  <c r="B400" i="3"/>
  <c r="C400" i="3" s="1"/>
  <c r="I399" i="3"/>
  <c r="D248" i="3"/>
  <c r="F248" i="3" s="1"/>
  <c r="E406" i="6" l="1"/>
  <c r="E400" i="3"/>
  <c r="B407" i="6"/>
  <c r="C407" i="6" s="1"/>
  <c r="I406" i="6"/>
  <c r="B401" i="3"/>
  <c r="C401" i="3" s="1"/>
  <c r="I400" i="3"/>
  <c r="D405" i="6"/>
  <c r="F405" i="6" s="1"/>
  <c r="D406" i="6"/>
  <c r="D249" i="3"/>
  <c r="F249" i="3" s="1"/>
  <c r="F406" i="6" l="1"/>
  <c r="E407" i="6"/>
  <c r="E401" i="3"/>
  <c r="B408" i="6"/>
  <c r="C408" i="6" s="1"/>
  <c r="I407" i="6"/>
  <c r="B402" i="3"/>
  <c r="C402" i="3" s="1"/>
  <c r="I401" i="3"/>
  <c r="D407" i="6"/>
  <c r="D250" i="3"/>
  <c r="F250" i="3" s="1"/>
  <c r="F407" i="6" l="1"/>
  <c r="E408" i="6"/>
  <c r="E402" i="3"/>
  <c r="B409" i="6"/>
  <c r="C409" i="6" s="1"/>
  <c r="I408" i="6"/>
  <c r="B403" i="3"/>
  <c r="C403" i="3" s="1"/>
  <c r="I402" i="3"/>
  <c r="D251" i="3"/>
  <c r="F251" i="3" s="1"/>
  <c r="E409" i="6" l="1"/>
  <c r="E403" i="3"/>
  <c r="B410" i="6"/>
  <c r="C410" i="6" s="1"/>
  <c r="I409" i="6"/>
  <c r="B404" i="3"/>
  <c r="C404" i="3" s="1"/>
  <c r="I403" i="3"/>
  <c r="D408" i="6"/>
  <c r="F408" i="6" s="1"/>
  <c r="D252" i="3"/>
  <c r="F252" i="3" s="1"/>
  <c r="E410" i="6" l="1"/>
  <c r="E404" i="3"/>
  <c r="B411" i="6"/>
  <c r="C411" i="6" s="1"/>
  <c r="I410" i="6"/>
  <c r="B405" i="3"/>
  <c r="C405" i="3" s="1"/>
  <c r="I404" i="3"/>
  <c r="D409" i="6"/>
  <c r="F409" i="6" s="1"/>
  <c r="D253" i="3"/>
  <c r="F253" i="3" s="1"/>
  <c r="E411" i="6" l="1"/>
  <c r="E405" i="3"/>
  <c r="B412" i="6"/>
  <c r="C412" i="6" s="1"/>
  <c r="I411" i="6"/>
  <c r="B406" i="3"/>
  <c r="C406" i="3" s="1"/>
  <c r="I405" i="3"/>
  <c r="D410" i="6"/>
  <c r="F410" i="6" s="1"/>
  <c r="D411" i="6"/>
  <c r="D254" i="3"/>
  <c r="F254" i="3" s="1"/>
  <c r="F411" i="6" l="1"/>
  <c r="E412" i="6"/>
  <c r="E406" i="3"/>
  <c r="B413" i="6"/>
  <c r="C413" i="6" s="1"/>
  <c r="I412" i="6"/>
  <c r="B407" i="3"/>
  <c r="C407" i="3" s="1"/>
  <c r="I406" i="3"/>
  <c r="D412" i="6"/>
  <c r="D255" i="3"/>
  <c r="F255" i="3" s="1"/>
  <c r="F412" i="6" l="1"/>
  <c r="E413" i="6"/>
  <c r="E407" i="3"/>
  <c r="B414" i="6"/>
  <c r="C414" i="6" s="1"/>
  <c r="I413" i="6"/>
  <c r="B408" i="3"/>
  <c r="C408" i="3" s="1"/>
  <c r="I407" i="3"/>
  <c r="D413" i="6"/>
  <c r="D256" i="3"/>
  <c r="F256" i="3" s="1"/>
  <c r="F413" i="6" l="1"/>
  <c r="E414" i="6"/>
  <c r="E408" i="3"/>
  <c r="B415" i="6"/>
  <c r="C415" i="6" s="1"/>
  <c r="I414" i="6"/>
  <c r="B409" i="3"/>
  <c r="C409" i="3" s="1"/>
  <c r="I408" i="3"/>
  <c r="D414" i="6"/>
  <c r="D257" i="3"/>
  <c r="F257" i="3" s="1"/>
  <c r="F414" i="6" l="1"/>
  <c r="E415" i="6"/>
  <c r="E409" i="3"/>
  <c r="B416" i="6"/>
  <c r="C416" i="6" s="1"/>
  <c r="I415" i="6"/>
  <c r="B410" i="3"/>
  <c r="C410" i="3" s="1"/>
  <c r="I409" i="3"/>
  <c r="D415" i="6"/>
  <c r="D258" i="3"/>
  <c r="F258" i="3" s="1"/>
  <c r="F415" i="6" l="1"/>
  <c r="E416" i="6"/>
  <c r="E410" i="3"/>
  <c r="B417" i="6"/>
  <c r="C417" i="6" s="1"/>
  <c r="I416" i="6"/>
  <c r="B411" i="3"/>
  <c r="C411" i="3" s="1"/>
  <c r="I410" i="3"/>
  <c r="D259" i="3"/>
  <c r="F259" i="3" s="1"/>
  <c r="E417" i="6" l="1"/>
  <c r="E411" i="3"/>
  <c r="B418" i="6"/>
  <c r="C418" i="6" s="1"/>
  <c r="I417" i="6"/>
  <c r="B412" i="3"/>
  <c r="C412" i="3" s="1"/>
  <c r="I411" i="3"/>
  <c r="D416" i="6"/>
  <c r="F416" i="6" s="1"/>
  <c r="D260" i="3"/>
  <c r="F260" i="3" s="1"/>
  <c r="E418" i="6" l="1"/>
  <c r="E412" i="3"/>
  <c r="B419" i="6"/>
  <c r="C419" i="6" s="1"/>
  <c r="I418" i="6"/>
  <c r="B413" i="3"/>
  <c r="C413" i="3" s="1"/>
  <c r="I412" i="3"/>
  <c r="D417" i="6"/>
  <c r="F417" i="6" s="1"/>
  <c r="D261" i="3"/>
  <c r="F261" i="3" s="1"/>
  <c r="E419" i="6" l="1"/>
  <c r="E413" i="3"/>
  <c r="B420" i="6"/>
  <c r="C420" i="6" s="1"/>
  <c r="I419" i="6"/>
  <c r="B414" i="3"/>
  <c r="C414" i="3" s="1"/>
  <c r="I413" i="3"/>
  <c r="D418" i="6"/>
  <c r="F418" i="6" s="1"/>
  <c r="D262" i="3"/>
  <c r="F262" i="3" s="1"/>
  <c r="E420" i="6" l="1"/>
  <c r="E414" i="3"/>
  <c r="B421" i="6"/>
  <c r="C421" i="6" s="1"/>
  <c r="I420" i="6"/>
  <c r="B415" i="3"/>
  <c r="C415" i="3" s="1"/>
  <c r="I414" i="3"/>
  <c r="D419" i="6"/>
  <c r="F419" i="6" s="1"/>
  <c r="D420" i="6"/>
  <c r="D263" i="3"/>
  <c r="F263" i="3" s="1"/>
  <c r="F420" i="6" l="1"/>
  <c r="E421" i="6"/>
  <c r="E415" i="3"/>
  <c r="B422" i="6"/>
  <c r="C422" i="6" s="1"/>
  <c r="I421" i="6"/>
  <c r="B416" i="3"/>
  <c r="C416" i="3" s="1"/>
  <c r="I415" i="3"/>
  <c r="D264" i="3"/>
  <c r="F264" i="3" s="1"/>
  <c r="E422" i="6" l="1"/>
  <c r="E416" i="3"/>
  <c r="B423" i="6"/>
  <c r="C423" i="6" s="1"/>
  <c r="I422" i="6"/>
  <c r="B417" i="3"/>
  <c r="C417" i="3" s="1"/>
  <c r="I416" i="3"/>
  <c r="D421" i="6"/>
  <c r="F421" i="6" s="1"/>
  <c r="D265" i="3"/>
  <c r="F265" i="3" s="1"/>
  <c r="E423" i="6" l="1"/>
  <c r="E417" i="3"/>
  <c r="B424" i="6"/>
  <c r="C424" i="6" s="1"/>
  <c r="I423" i="6"/>
  <c r="B418" i="3"/>
  <c r="C418" i="3" s="1"/>
  <c r="I417" i="3"/>
  <c r="D422" i="6"/>
  <c r="F422" i="6" s="1"/>
  <c r="D423" i="6"/>
  <c r="D266" i="3"/>
  <c r="F266" i="3" s="1"/>
  <c r="F423" i="6" l="1"/>
  <c r="E424" i="6"/>
  <c r="E418" i="3"/>
  <c r="B425" i="6"/>
  <c r="C425" i="6" s="1"/>
  <c r="I424" i="6"/>
  <c r="B419" i="3"/>
  <c r="C419" i="3" s="1"/>
  <c r="I418" i="3"/>
  <c r="D267" i="3"/>
  <c r="F267" i="3" s="1"/>
  <c r="E425" i="6" l="1"/>
  <c r="E419" i="3"/>
  <c r="B426" i="6"/>
  <c r="C426" i="6" s="1"/>
  <c r="I425" i="6"/>
  <c r="B420" i="3"/>
  <c r="C420" i="3" s="1"/>
  <c r="I419" i="3"/>
  <c r="D424" i="6"/>
  <c r="F424" i="6" s="1"/>
  <c r="D268" i="3"/>
  <c r="F268" i="3" s="1"/>
  <c r="E426" i="6" l="1"/>
  <c r="E420" i="3"/>
  <c r="B427" i="6"/>
  <c r="C427" i="6" s="1"/>
  <c r="I426" i="6"/>
  <c r="B421" i="3"/>
  <c r="C421" i="3" s="1"/>
  <c r="I420" i="3"/>
  <c r="D425" i="6"/>
  <c r="F425" i="6" s="1"/>
  <c r="D269" i="3"/>
  <c r="F269" i="3" s="1"/>
  <c r="E427" i="6" l="1"/>
  <c r="E421" i="3"/>
  <c r="B428" i="6"/>
  <c r="C428" i="6" s="1"/>
  <c r="I427" i="6"/>
  <c r="B422" i="3"/>
  <c r="C422" i="3" s="1"/>
  <c r="I421" i="3"/>
  <c r="D426" i="6"/>
  <c r="F426" i="6" s="1"/>
  <c r="D427" i="6"/>
  <c r="D270" i="3"/>
  <c r="F270" i="3" s="1"/>
  <c r="F427" i="6" l="1"/>
  <c r="E428" i="6"/>
  <c r="E422" i="3"/>
  <c r="B429" i="6"/>
  <c r="C429" i="6" s="1"/>
  <c r="I428" i="6"/>
  <c r="B423" i="3"/>
  <c r="C423" i="3" s="1"/>
  <c r="I422" i="3"/>
  <c r="D271" i="3"/>
  <c r="F271" i="3" s="1"/>
  <c r="E429" i="6" l="1"/>
  <c r="E423" i="3"/>
  <c r="B430" i="6"/>
  <c r="C430" i="6" s="1"/>
  <c r="I429" i="6"/>
  <c r="B424" i="3"/>
  <c r="C424" i="3" s="1"/>
  <c r="I423" i="3"/>
  <c r="D428" i="6"/>
  <c r="F428" i="6" s="1"/>
  <c r="D429" i="6"/>
  <c r="D272" i="3"/>
  <c r="F272" i="3" s="1"/>
  <c r="F429" i="6" l="1"/>
  <c r="E430" i="6"/>
  <c r="E424" i="3"/>
  <c r="B431" i="6"/>
  <c r="C431" i="6" s="1"/>
  <c r="I430" i="6"/>
  <c r="B425" i="3"/>
  <c r="C425" i="3" s="1"/>
  <c r="I424" i="3"/>
  <c r="D273" i="3"/>
  <c r="F273" i="3" s="1"/>
  <c r="E431" i="6" l="1"/>
  <c r="E425" i="3"/>
  <c r="B432" i="6"/>
  <c r="C432" i="6" s="1"/>
  <c r="I431" i="6"/>
  <c r="B426" i="3"/>
  <c r="C426" i="3" s="1"/>
  <c r="I425" i="3"/>
  <c r="D430" i="6"/>
  <c r="F430" i="6" s="1"/>
  <c r="D274" i="3"/>
  <c r="F274" i="3" s="1"/>
  <c r="E432" i="6" l="1"/>
  <c r="E426" i="3"/>
  <c r="B433" i="6"/>
  <c r="C433" i="6" s="1"/>
  <c r="I432" i="6"/>
  <c r="B427" i="3"/>
  <c r="C427" i="3" s="1"/>
  <c r="I426" i="3"/>
  <c r="D431" i="6"/>
  <c r="F431" i="6" s="1"/>
  <c r="D275" i="3"/>
  <c r="F275" i="3" s="1"/>
  <c r="E433" i="6" l="1"/>
  <c r="E427" i="3"/>
  <c r="B434" i="6"/>
  <c r="C434" i="6" s="1"/>
  <c r="I433" i="6"/>
  <c r="B428" i="3"/>
  <c r="C428" i="3" s="1"/>
  <c r="I427" i="3"/>
  <c r="D432" i="6"/>
  <c r="F432" i="6" s="1"/>
  <c r="D276" i="3"/>
  <c r="F276" i="3" s="1"/>
  <c r="E434" i="6" l="1"/>
  <c r="E428" i="3"/>
  <c r="B435" i="6"/>
  <c r="C435" i="6" s="1"/>
  <c r="I434" i="6"/>
  <c r="B429" i="3"/>
  <c r="C429" i="3" s="1"/>
  <c r="I428" i="3"/>
  <c r="D433" i="6"/>
  <c r="F433" i="6" s="1"/>
  <c r="D277" i="3"/>
  <c r="F277" i="3" s="1"/>
  <c r="E435" i="6" l="1"/>
  <c r="E429" i="3"/>
  <c r="B436" i="6"/>
  <c r="C436" i="6" s="1"/>
  <c r="I435" i="6"/>
  <c r="B430" i="3"/>
  <c r="C430" i="3" s="1"/>
  <c r="I429" i="3"/>
  <c r="D434" i="6"/>
  <c r="F434" i="6" s="1"/>
  <c r="D435" i="6"/>
  <c r="D278" i="3"/>
  <c r="F278" i="3" s="1"/>
  <c r="F435" i="6" l="1"/>
  <c r="E436" i="6"/>
  <c r="E430" i="3"/>
  <c r="B437" i="6"/>
  <c r="C437" i="6" s="1"/>
  <c r="I436" i="6"/>
  <c r="B431" i="3"/>
  <c r="C431" i="3" s="1"/>
  <c r="I430" i="3"/>
  <c r="D436" i="6"/>
  <c r="D279" i="3"/>
  <c r="F279" i="3" s="1"/>
  <c r="F436" i="6" l="1"/>
  <c r="E437" i="6"/>
  <c r="E431" i="3"/>
  <c r="B438" i="6"/>
  <c r="C438" i="6" s="1"/>
  <c r="I437" i="6"/>
  <c r="B432" i="3"/>
  <c r="C432" i="3" s="1"/>
  <c r="I431" i="3"/>
  <c r="D280" i="3"/>
  <c r="F280" i="3" s="1"/>
  <c r="E438" i="6" l="1"/>
  <c r="E432" i="3"/>
  <c r="B439" i="6"/>
  <c r="C439" i="6" s="1"/>
  <c r="I438" i="6"/>
  <c r="B433" i="3"/>
  <c r="C433" i="3" s="1"/>
  <c r="I432" i="3"/>
  <c r="D437" i="6"/>
  <c r="F437" i="6" s="1"/>
  <c r="D438" i="6"/>
  <c r="D281" i="3"/>
  <c r="F281" i="3" s="1"/>
  <c r="F438" i="6" l="1"/>
  <c r="E439" i="6"/>
  <c r="E433" i="3"/>
  <c r="B440" i="6"/>
  <c r="C440" i="6" s="1"/>
  <c r="I439" i="6"/>
  <c r="B434" i="3"/>
  <c r="C434" i="3" s="1"/>
  <c r="I433" i="3"/>
  <c r="D439" i="6"/>
  <c r="D282" i="3"/>
  <c r="F282" i="3" s="1"/>
  <c r="F439" i="6" l="1"/>
  <c r="E440" i="6"/>
  <c r="E434" i="3"/>
  <c r="B441" i="6"/>
  <c r="C441" i="6" s="1"/>
  <c r="I440" i="6"/>
  <c r="B435" i="3"/>
  <c r="C435" i="3" s="1"/>
  <c r="I434" i="3"/>
  <c r="D283" i="3"/>
  <c r="F283" i="3" s="1"/>
  <c r="E441" i="6" l="1"/>
  <c r="E435" i="3"/>
  <c r="B442" i="6"/>
  <c r="C442" i="6" s="1"/>
  <c r="I441" i="6"/>
  <c r="B436" i="3"/>
  <c r="C436" i="3" s="1"/>
  <c r="I435" i="3"/>
  <c r="D440" i="6"/>
  <c r="F440" i="6" s="1"/>
  <c r="D284" i="3"/>
  <c r="F284" i="3" s="1"/>
  <c r="E442" i="6" l="1"/>
  <c r="E436" i="3"/>
  <c r="B443" i="6"/>
  <c r="C443" i="6" s="1"/>
  <c r="I442" i="6"/>
  <c r="B437" i="3"/>
  <c r="C437" i="3" s="1"/>
  <c r="I436" i="3"/>
  <c r="D441" i="6"/>
  <c r="F441" i="6" s="1"/>
  <c r="D285" i="3"/>
  <c r="F285" i="3" s="1"/>
  <c r="E443" i="6" l="1"/>
  <c r="E437" i="3"/>
  <c r="B444" i="6"/>
  <c r="C444" i="6" s="1"/>
  <c r="I443" i="6"/>
  <c r="B438" i="3"/>
  <c r="C438" i="3" s="1"/>
  <c r="I437" i="3"/>
  <c r="D442" i="6"/>
  <c r="F442" i="6" s="1"/>
  <c r="D443" i="6"/>
  <c r="D286" i="3"/>
  <c r="F286" i="3" s="1"/>
  <c r="F443" i="6" l="1"/>
  <c r="E444" i="6"/>
  <c r="E438" i="3"/>
  <c r="B445" i="6"/>
  <c r="C445" i="6" s="1"/>
  <c r="I444" i="6"/>
  <c r="B439" i="3"/>
  <c r="C439" i="3" s="1"/>
  <c r="I438" i="3"/>
  <c r="D444" i="6"/>
  <c r="D287" i="3"/>
  <c r="F287" i="3" s="1"/>
  <c r="F444" i="6" l="1"/>
  <c r="E445" i="6"/>
  <c r="E439" i="3"/>
  <c r="B446" i="6"/>
  <c r="C446" i="6" s="1"/>
  <c r="I445" i="6"/>
  <c r="B440" i="3"/>
  <c r="C440" i="3" s="1"/>
  <c r="I439" i="3"/>
  <c r="D288" i="3"/>
  <c r="F288" i="3" s="1"/>
  <c r="E446" i="6" l="1"/>
  <c r="E440" i="3"/>
  <c r="B447" i="6"/>
  <c r="C447" i="6" s="1"/>
  <c r="I446" i="6"/>
  <c r="B441" i="3"/>
  <c r="C441" i="3" s="1"/>
  <c r="I440" i="3"/>
  <c r="D445" i="6"/>
  <c r="F445" i="6" s="1"/>
  <c r="D289" i="3"/>
  <c r="F289" i="3" s="1"/>
  <c r="E447" i="6" l="1"/>
  <c r="E441" i="3"/>
  <c r="B448" i="6"/>
  <c r="C448" i="6" s="1"/>
  <c r="I447" i="6"/>
  <c r="B442" i="3"/>
  <c r="C442" i="3" s="1"/>
  <c r="I441" i="3"/>
  <c r="D446" i="6"/>
  <c r="F446" i="6" s="1"/>
  <c r="D447" i="6"/>
  <c r="D290" i="3"/>
  <c r="F290" i="3" s="1"/>
  <c r="F447" i="6" l="1"/>
  <c r="E448" i="6"/>
  <c r="E442" i="3"/>
  <c r="B449" i="6"/>
  <c r="C449" i="6" s="1"/>
  <c r="I448" i="6"/>
  <c r="B443" i="3"/>
  <c r="C443" i="3" s="1"/>
  <c r="I442" i="3"/>
  <c r="D291" i="3"/>
  <c r="F291" i="3" s="1"/>
  <c r="E449" i="6" l="1"/>
  <c r="E443" i="3"/>
  <c r="B450" i="6"/>
  <c r="C450" i="6" s="1"/>
  <c r="I449" i="6"/>
  <c r="B444" i="3"/>
  <c r="C444" i="3" s="1"/>
  <c r="I443" i="3"/>
  <c r="D448" i="6"/>
  <c r="F448" i="6" s="1"/>
  <c r="D292" i="3"/>
  <c r="F292" i="3" s="1"/>
  <c r="E450" i="6" l="1"/>
  <c r="E444" i="3"/>
  <c r="B451" i="6"/>
  <c r="C451" i="6" s="1"/>
  <c r="I450" i="6"/>
  <c r="B445" i="3"/>
  <c r="C445" i="3" s="1"/>
  <c r="I444" i="3"/>
  <c r="D449" i="6"/>
  <c r="F449" i="6" s="1"/>
  <c r="D293" i="3"/>
  <c r="F293" i="3" s="1"/>
  <c r="E451" i="6" l="1"/>
  <c r="E445" i="3"/>
  <c r="B452" i="6"/>
  <c r="C452" i="6" s="1"/>
  <c r="I451" i="6"/>
  <c r="B446" i="3"/>
  <c r="C446" i="3" s="1"/>
  <c r="I445" i="3"/>
  <c r="D450" i="6"/>
  <c r="F450" i="6" s="1"/>
  <c r="D451" i="6"/>
  <c r="D294" i="3"/>
  <c r="F294" i="3" s="1"/>
  <c r="F451" i="6" l="1"/>
  <c r="E452" i="6"/>
  <c r="E446" i="3"/>
  <c r="B453" i="6"/>
  <c r="C453" i="6" s="1"/>
  <c r="I452" i="6"/>
  <c r="B447" i="3"/>
  <c r="C447" i="3" s="1"/>
  <c r="I446" i="3"/>
  <c r="D452" i="6"/>
  <c r="D295" i="3"/>
  <c r="F295" i="3" s="1"/>
  <c r="K295" i="3" s="1"/>
  <c r="K294" i="3" s="1"/>
  <c r="K293" i="3" s="1"/>
  <c r="K292" i="3" s="1"/>
  <c r="K291" i="3" s="1"/>
  <c r="K290" i="3" s="1"/>
  <c r="K289" i="3" s="1"/>
  <c r="K288" i="3" s="1"/>
  <c r="K287" i="3" s="1"/>
  <c r="K286" i="3" s="1"/>
  <c r="K285" i="3" s="1"/>
  <c r="K284" i="3" s="1"/>
  <c r="K283" i="3" s="1"/>
  <c r="K282" i="3" s="1"/>
  <c r="K281" i="3" s="1"/>
  <c r="K280" i="3" s="1"/>
  <c r="K279" i="3" s="1"/>
  <c r="K278" i="3" s="1"/>
  <c r="K277" i="3" s="1"/>
  <c r="K276" i="3" s="1"/>
  <c r="K275" i="3" s="1"/>
  <c r="K274" i="3" s="1"/>
  <c r="K273" i="3" s="1"/>
  <c r="K272" i="3" s="1"/>
  <c r="K271" i="3" s="1"/>
  <c r="K270" i="3" s="1"/>
  <c r="K269" i="3" s="1"/>
  <c r="K268" i="3" s="1"/>
  <c r="K267" i="3" s="1"/>
  <c r="K266" i="3" s="1"/>
  <c r="K265" i="3" s="1"/>
  <c r="K264" i="3" s="1"/>
  <c r="K263" i="3" s="1"/>
  <c r="K262" i="3" s="1"/>
  <c r="K261" i="3" s="1"/>
  <c r="K260" i="3" s="1"/>
  <c r="K259" i="3" s="1"/>
  <c r="K258" i="3" s="1"/>
  <c r="K257" i="3" s="1"/>
  <c r="K256" i="3" s="1"/>
  <c r="K255" i="3" s="1"/>
  <c r="K254" i="3" s="1"/>
  <c r="K253" i="3" s="1"/>
  <c r="K252" i="3" s="1"/>
  <c r="K251" i="3" s="1"/>
  <c r="K250" i="3" s="1"/>
  <c r="K249" i="3" s="1"/>
  <c r="K248" i="3" s="1"/>
  <c r="K247" i="3" s="1"/>
  <c r="K246" i="3" s="1"/>
  <c r="K245" i="3" s="1"/>
  <c r="K244" i="3" s="1"/>
  <c r="K243" i="3" s="1"/>
  <c r="K242" i="3" s="1"/>
  <c r="K241" i="3" s="1"/>
  <c r="K240" i="3" s="1"/>
  <c r="K239" i="3" s="1"/>
  <c r="K238" i="3" s="1"/>
  <c r="K237" i="3" s="1"/>
  <c r="K236" i="3" s="1"/>
  <c r="K235" i="3" s="1"/>
  <c r="K234" i="3" s="1"/>
  <c r="K233" i="3" s="1"/>
  <c r="K232" i="3" s="1"/>
  <c r="K231" i="3" s="1"/>
  <c r="K230" i="3" s="1"/>
  <c r="K229" i="3" s="1"/>
  <c r="K228" i="3" s="1"/>
  <c r="K227" i="3" s="1"/>
  <c r="K226" i="3" s="1"/>
  <c r="K225" i="3" s="1"/>
  <c r="K224" i="3" s="1"/>
  <c r="K223" i="3" s="1"/>
  <c r="K222" i="3" s="1"/>
  <c r="K221" i="3" s="1"/>
  <c r="K220" i="3" s="1"/>
  <c r="K219" i="3" s="1"/>
  <c r="K218" i="3" s="1"/>
  <c r="K217" i="3" s="1"/>
  <c r="K216" i="3" s="1"/>
  <c r="K215" i="3" s="1"/>
  <c r="K214" i="3" s="1"/>
  <c r="K213" i="3" s="1"/>
  <c r="K212" i="3" s="1"/>
  <c r="K211" i="3" s="1"/>
  <c r="K210" i="3" s="1"/>
  <c r="K209" i="3" s="1"/>
  <c r="K208" i="3" s="1"/>
  <c r="K207" i="3" s="1"/>
  <c r="K206" i="3" s="1"/>
  <c r="K205" i="3" s="1"/>
  <c r="K204" i="3" s="1"/>
  <c r="K203" i="3" s="1"/>
  <c r="K202" i="3" s="1"/>
  <c r="K201" i="3" s="1"/>
  <c r="K200" i="3" s="1"/>
  <c r="K199" i="3" s="1"/>
  <c r="K198" i="3" s="1"/>
  <c r="K197" i="3" s="1"/>
  <c r="K196" i="3" s="1"/>
  <c r="K195" i="3" s="1"/>
  <c r="K194" i="3" s="1"/>
  <c r="K193" i="3" s="1"/>
  <c r="K192" i="3" s="1"/>
  <c r="K191" i="3" s="1"/>
  <c r="K190" i="3" s="1"/>
  <c r="K189" i="3" s="1"/>
  <c r="K188" i="3" s="1"/>
  <c r="K187" i="3" s="1"/>
  <c r="K186" i="3" s="1"/>
  <c r="K185" i="3" s="1"/>
  <c r="K184" i="3" s="1"/>
  <c r="K183" i="3" s="1"/>
  <c r="K182" i="3" s="1"/>
  <c r="K181" i="3" s="1"/>
  <c r="K180" i="3" s="1"/>
  <c r="K179" i="3" s="1"/>
  <c r="K178" i="3" s="1"/>
  <c r="K177" i="3" s="1"/>
  <c r="K176" i="3" s="1"/>
  <c r="K175" i="3" s="1"/>
  <c r="K174" i="3" s="1"/>
  <c r="K173" i="3" s="1"/>
  <c r="K172" i="3" s="1"/>
  <c r="K171" i="3" s="1"/>
  <c r="K170" i="3" s="1"/>
  <c r="K169" i="3" s="1"/>
  <c r="K168" i="3" s="1"/>
  <c r="K167" i="3" s="1"/>
  <c r="K166" i="3" s="1"/>
  <c r="K165" i="3" s="1"/>
  <c r="K164" i="3" s="1"/>
  <c r="K163" i="3" s="1"/>
  <c r="K162" i="3" s="1"/>
  <c r="K161" i="3" s="1"/>
  <c r="K160" i="3" s="1"/>
  <c r="K159" i="3" s="1"/>
  <c r="K158" i="3" s="1"/>
  <c r="K157" i="3" s="1"/>
  <c r="K156" i="3" s="1"/>
  <c r="K155" i="3" s="1"/>
  <c r="K154" i="3" s="1"/>
  <c r="K153" i="3" s="1"/>
  <c r="K152" i="3" s="1"/>
  <c r="K151" i="3" s="1"/>
  <c r="K150" i="3" s="1"/>
  <c r="K149" i="3" s="1"/>
  <c r="K148" i="3" s="1"/>
  <c r="K147" i="3" s="1"/>
  <c r="K146" i="3" s="1"/>
  <c r="K145" i="3" s="1"/>
  <c r="K144" i="3" s="1"/>
  <c r="K143" i="3" s="1"/>
  <c r="K142" i="3" s="1"/>
  <c r="K141" i="3" s="1"/>
  <c r="K140" i="3" s="1"/>
  <c r="K139" i="3" s="1"/>
  <c r="K138" i="3" s="1"/>
  <c r="K137" i="3" s="1"/>
  <c r="K136" i="3" s="1"/>
  <c r="K135" i="3" s="1"/>
  <c r="K134" i="3" s="1"/>
  <c r="K133" i="3" s="1"/>
  <c r="K132" i="3" s="1"/>
  <c r="K131" i="3" s="1"/>
  <c r="K130" i="3" s="1"/>
  <c r="K129" i="3" s="1"/>
  <c r="K128" i="3" s="1"/>
  <c r="K127" i="3" s="1"/>
  <c r="K126" i="3" s="1"/>
  <c r="K125" i="3" s="1"/>
  <c r="K124" i="3" s="1"/>
  <c r="K123" i="3" s="1"/>
  <c r="K122" i="3" s="1"/>
  <c r="K121" i="3" s="1"/>
  <c r="K120" i="3" s="1"/>
  <c r="K119" i="3" s="1"/>
  <c r="K118" i="3" s="1"/>
  <c r="K117" i="3" s="1"/>
  <c r="K116" i="3" s="1"/>
  <c r="K115" i="3" s="1"/>
  <c r="K114" i="3" s="1"/>
  <c r="K113" i="3" s="1"/>
  <c r="K112" i="3" s="1"/>
  <c r="K111" i="3" s="1"/>
  <c r="K110" i="3" s="1"/>
  <c r="K109" i="3" s="1"/>
  <c r="K108" i="3" s="1"/>
  <c r="K107" i="3" s="1"/>
  <c r="K106" i="3" s="1"/>
  <c r="K105" i="3" s="1"/>
  <c r="K104" i="3" s="1"/>
  <c r="K103" i="3" s="1"/>
  <c r="K102" i="3" s="1"/>
  <c r="K101" i="3" s="1"/>
  <c r="K100" i="3" s="1"/>
  <c r="K99" i="3" s="1"/>
  <c r="K98" i="3" s="1"/>
  <c r="K97" i="3" s="1"/>
  <c r="K96" i="3" s="1"/>
  <c r="K95" i="3" s="1"/>
  <c r="K94" i="3" s="1"/>
  <c r="K93" i="3" s="1"/>
  <c r="K92" i="3" s="1"/>
  <c r="K91" i="3" s="1"/>
  <c r="K90" i="3" s="1"/>
  <c r="K89" i="3" s="1"/>
  <c r="K88" i="3" s="1"/>
  <c r="K87" i="3" s="1"/>
  <c r="K86" i="3" s="1"/>
  <c r="K85" i="3" s="1"/>
  <c r="K84" i="3" s="1"/>
  <c r="K83" i="3" s="1"/>
  <c r="K82" i="3" s="1"/>
  <c r="K81" i="3" s="1"/>
  <c r="K80" i="3" s="1"/>
  <c r="K79" i="3" s="1"/>
  <c r="K78" i="3" s="1"/>
  <c r="K77" i="3" s="1"/>
  <c r="K76" i="3" s="1"/>
  <c r="K75" i="3" s="1"/>
  <c r="K74" i="3" s="1"/>
  <c r="K73" i="3" s="1"/>
  <c r="K72" i="3" s="1"/>
  <c r="K71" i="3" l="1"/>
  <c r="K70" i="3" s="1"/>
  <c r="K69" i="3" s="1"/>
  <c r="K68" i="3" s="1"/>
  <c r="K67" i="3" s="1"/>
  <c r="K66" i="3" s="1"/>
  <c r="K65" i="3" s="1"/>
  <c r="K64" i="3" s="1"/>
  <c r="K63" i="3" s="1"/>
  <c r="K62" i="3" s="1"/>
  <c r="K61" i="3" s="1"/>
  <c r="K60" i="3" s="1"/>
  <c r="K59" i="3" s="1"/>
  <c r="K58" i="3" s="1"/>
  <c r="K57" i="3" s="1"/>
  <c r="K56" i="3" s="1"/>
  <c r="K55" i="3" s="1"/>
  <c r="K54" i="3" s="1"/>
  <c r="K53" i="3" s="1"/>
  <c r="K52" i="3" s="1"/>
  <c r="K51" i="3" s="1"/>
  <c r="K50" i="3" s="1"/>
  <c r="K49" i="3" s="1"/>
  <c r="K48" i="3" s="1"/>
  <c r="K47" i="3" s="1"/>
  <c r="K46" i="3" s="1"/>
  <c r="K45" i="3" s="1"/>
  <c r="K44" i="3" s="1"/>
  <c r="K43" i="3" s="1"/>
  <c r="K42" i="3" s="1"/>
  <c r="K41" i="3" s="1"/>
  <c r="K40" i="3" s="1"/>
  <c r="K39" i="3" s="1"/>
  <c r="K38" i="3" s="1"/>
  <c r="K37" i="3" s="1"/>
  <c r="K36" i="3" s="1"/>
  <c r="K35" i="3" s="1"/>
  <c r="K34" i="3" s="1"/>
  <c r="K33" i="3" s="1"/>
  <c r="K32" i="3" s="1"/>
  <c r="K31" i="3" s="1"/>
  <c r="K30" i="3" s="1"/>
  <c r="K29" i="3" s="1"/>
  <c r="K28" i="3" s="1"/>
  <c r="K27" i="3" s="1"/>
  <c r="K26" i="3" s="1"/>
  <c r="K25" i="3" s="1"/>
  <c r="K24" i="3" s="1"/>
  <c r="K23" i="3" s="1"/>
  <c r="K22" i="3" s="1"/>
  <c r="K21" i="3" s="1"/>
  <c r="F452" i="6"/>
  <c r="E453" i="6"/>
  <c r="E447" i="3"/>
  <c r="B454" i="6"/>
  <c r="C454" i="6" s="1"/>
  <c r="I453" i="6"/>
  <c r="B448" i="3"/>
  <c r="C448" i="3" s="1"/>
  <c r="I447" i="3"/>
  <c r="D296" i="3"/>
  <c r="F296" i="3" s="1"/>
  <c r="E454" i="6" l="1"/>
  <c r="E448" i="3"/>
  <c r="B455" i="6"/>
  <c r="C455" i="6" s="1"/>
  <c r="I454" i="6"/>
  <c r="B449" i="3"/>
  <c r="C449" i="3" s="1"/>
  <c r="I448" i="3"/>
  <c r="D453" i="6"/>
  <c r="F453" i="6" s="1"/>
  <c r="D297" i="3"/>
  <c r="F297" i="3" s="1"/>
  <c r="E455" i="6" l="1"/>
  <c r="E449" i="3"/>
  <c r="B456" i="6"/>
  <c r="C456" i="6" s="1"/>
  <c r="I455" i="6"/>
  <c r="B450" i="3"/>
  <c r="C450" i="3" s="1"/>
  <c r="I449" i="3"/>
  <c r="D454" i="6"/>
  <c r="F454" i="6" s="1"/>
  <c r="D455" i="6"/>
  <c r="D298" i="3"/>
  <c r="F298" i="3" s="1"/>
  <c r="F455" i="6" l="1"/>
  <c r="E456" i="6"/>
  <c r="E450" i="3"/>
  <c r="B457" i="6"/>
  <c r="C457" i="6" s="1"/>
  <c r="I456" i="6"/>
  <c r="B451" i="3"/>
  <c r="C451" i="3" s="1"/>
  <c r="I450" i="3"/>
  <c r="D299" i="3"/>
  <c r="F299" i="3" s="1"/>
  <c r="E457" i="6" l="1"/>
  <c r="E451" i="3"/>
  <c r="B458" i="6"/>
  <c r="C458" i="6" s="1"/>
  <c r="I457" i="6"/>
  <c r="B452" i="3"/>
  <c r="C452" i="3" s="1"/>
  <c r="I451" i="3"/>
  <c r="D456" i="6"/>
  <c r="F456" i="6" s="1"/>
  <c r="D300" i="3"/>
  <c r="F300" i="3" s="1"/>
  <c r="E458" i="6" l="1"/>
  <c r="E452" i="3"/>
  <c r="B459" i="6"/>
  <c r="C459" i="6" s="1"/>
  <c r="I458" i="6"/>
  <c r="B453" i="3"/>
  <c r="C453" i="3" s="1"/>
  <c r="I452" i="3"/>
  <c r="D457" i="6"/>
  <c r="F457" i="6" s="1"/>
  <c r="D301" i="3"/>
  <c r="F301" i="3" s="1"/>
  <c r="E459" i="6" l="1"/>
  <c r="E453" i="3"/>
  <c r="B460" i="6"/>
  <c r="C460" i="6" s="1"/>
  <c r="I459" i="6"/>
  <c r="B454" i="3"/>
  <c r="C454" i="3" s="1"/>
  <c r="I453" i="3"/>
  <c r="D458" i="6"/>
  <c r="F458" i="6" s="1"/>
  <c r="D459" i="6"/>
  <c r="D302" i="3"/>
  <c r="F302" i="3" s="1"/>
  <c r="F459" i="6" l="1"/>
  <c r="E460" i="6"/>
  <c r="E454" i="3"/>
  <c r="B461" i="6"/>
  <c r="C461" i="6" s="1"/>
  <c r="I460" i="6"/>
  <c r="B455" i="3"/>
  <c r="C455" i="3" s="1"/>
  <c r="I454" i="3"/>
  <c r="D460" i="6"/>
  <c r="D303" i="3"/>
  <c r="F303" i="3" s="1"/>
  <c r="F460" i="6" l="1"/>
  <c r="E461" i="6"/>
  <c r="E455" i="3"/>
  <c r="B462" i="6"/>
  <c r="C462" i="6" s="1"/>
  <c r="I461" i="6"/>
  <c r="B456" i="3"/>
  <c r="C456" i="3" s="1"/>
  <c r="I455" i="3"/>
  <c r="D304" i="3"/>
  <c r="F304" i="3" s="1"/>
  <c r="E462" i="6" l="1"/>
  <c r="E456" i="3"/>
  <c r="B463" i="6"/>
  <c r="C463" i="6" s="1"/>
  <c r="I462" i="6"/>
  <c r="B457" i="3"/>
  <c r="C457" i="3" s="1"/>
  <c r="I456" i="3"/>
  <c r="D461" i="6"/>
  <c r="F461" i="6" s="1"/>
  <c r="D305" i="3"/>
  <c r="F305" i="3" s="1"/>
  <c r="E463" i="6" l="1"/>
  <c r="E457" i="3"/>
  <c r="B464" i="6"/>
  <c r="C464" i="6" s="1"/>
  <c r="I463" i="6"/>
  <c r="B458" i="3"/>
  <c r="C458" i="3" s="1"/>
  <c r="I457" i="3"/>
  <c r="D462" i="6"/>
  <c r="F462" i="6" s="1"/>
  <c r="D306" i="3"/>
  <c r="F306" i="3" s="1"/>
  <c r="E464" i="6" l="1"/>
  <c r="E458" i="3"/>
  <c r="B465" i="6"/>
  <c r="C465" i="6" s="1"/>
  <c r="I464" i="6"/>
  <c r="B459" i="3"/>
  <c r="C459" i="3" s="1"/>
  <c r="I458" i="3"/>
  <c r="D463" i="6"/>
  <c r="F463" i="6" s="1"/>
  <c r="D307" i="3"/>
  <c r="F307" i="3" s="1"/>
  <c r="E465" i="6" l="1"/>
  <c r="E459" i="3"/>
  <c r="B466" i="6"/>
  <c r="C466" i="6" s="1"/>
  <c r="I465" i="6"/>
  <c r="B460" i="3"/>
  <c r="C460" i="3" s="1"/>
  <c r="I459" i="3"/>
  <c r="D464" i="6"/>
  <c r="F464" i="6" s="1"/>
  <c r="D308" i="3"/>
  <c r="F308" i="3" s="1"/>
  <c r="E466" i="6" l="1"/>
  <c r="E460" i="3"/>
  <c r="B467" i="6"/>
  <c r="C467" i="6" s="1"/>
  <c r="I466" i="6"/>
  <c r="B461" i="3"/>
  <c r="C461" i="3" s="1"/>
  <c r="I460" i="3"/>
  <c r="D465" i="6"/>
  <c r="F465" i="6" s="1"/>
  <c r="D309" i="3"/>
  <c r="F309" i="3" s="1"/>
  <c r="E467" i="6" l="1"/>
  <c r="E461" i="3"/>
  <c r="B468" i="6"/>
  <c r="C468" i="6" s="1"/>
  <c r="I467" i="6"/>
  <c r="B462" i="3"/>
  <c r="C462" i="3" s="1"/>
  <c r="I461" i="3"/>
  <c r="D466" i="6"/>
  <c r="F466" i="6" s="1"/>
  <c r="D467" i="6"/>
  <c r="D310" i="3"/>
  <c r="F310" i="3" s="1"/>
  <c r="F467" i="6" l="1"/>
  <c r="E468" i="6"/>
  <c r="E462" i="3"/>
  <c r="B469" i="6"/>
  <c r="C469" i="6" s="1"/>
  <c r="I468" i="6"/>
  <c r="B463" i="3"/>
  <c r="C463" i="3" s="1"/>
  <c r="I462" i="3"/>
  <c r="D468" i="6"/>
  <c r="D311" i="3"/>
  <c r="F311" i="3" s="1"/>
  <c r="F468" i="6" l="1"/>
  <c r="E469" i="6"/>
  <c r="E463" i="3"/>
  <c r="B470" i="6"/>
  <c r="C470" i="6" s="1"/>
  <c r="I469" i="6"/>
  <c r="B464" i="3"/>
  <c r="C464" i="3" s="1"/>
  <c r="I463" i="3"/>
  <c r="D312" i="3"/>
  <c r="F312" i="3" s="1"/>
  <c r="E470" i="6" l="1"/>
  <c r="E464" i="3"/>
  <c r="B471" i="6"/>
  <c r="C471" i="6" s="1"/>
  <c r="I470" i="6"/>
  <c r="B465" i="3"/>
  <c r="C465" i="3" s="1"/>
  <c r="I464" i="3"/>
  <c r="D469" i="6"/>
  <c r="F469" i="6" s="1"/>
  <c r="D470" i="6"/>
  <c r="D313" i="3"/>
  <c r="F313" i="3" s="1"/>
  <c r="F470" i="6" l="1"/>
  <c r="E471" i="6"/>
  <c r="E465" i="3"/>
  <c r="B472" i="6"/>
  <c r="C472" i="6" s="1"/>
  <c r="I471" i="6"/>
  <c r="B466" i="3"/>
  <c r="C466" i="3" s="1"/>
  <c r="I465" i="3"/>
  <c r="D471" i="6"/>
  <c r="D314" i="3"/>
  <c r="F314" i="3" s="1"/>
  <c r="F471" i="6" l="1"/>
  <c r="E472" i="6"/>
  <c r="E466" i="3"/>
  <c r="B473" i="6"/>
  <c r="C473" i="6" s="1"/>
  <c r="I472" i="6"/>
  <c r="B467" i="3"/>
  <c r="C467" i="3" s="1"/>
  <c r="I466" i="3"/>
  <c r="D472" i="6"/>
  <c r="D315" i="3"/>
  <c r="F315" i="3" s="1"/>
  <c r="F472" i="6" l="1"/>
  <c r="E473" i="6"/>
  <c r="E467" i="3"/>
  <c r="B474" i="6"/>
  <c r="C474" i="6" s="1"/>
  <c r="I473" i="6"/>
  <c r="B468" i="3"/>
  <c r="C468" i="3" s="1"/>
  <c r="I467" i="3"/>
  <c r="D473" i="6"/>
  <c r="D316" i="3"/>
  <c r="F316" i="3" s="1"/>
  <c r="F473" i="6" l="1"/>
  <c r="E474" i="6"/>
  <c r="E468" i="3"/>
  <c r="B475" i="6"/>
  <c r="C475" i="6" s="1"/>
  <c r="I474" i="6"/>
  <c r="B469" i="3"/>
  <c r="C469" i="3" s="1"/>
  <c r="I468" i="3"/>
  <c r="D474" i="6"/>
  <c r="D317" i="3"/>
  <c r="F317" i="3" s="1"/>
  <c r="F474" i="6" l="1"/>
  <c r="E475" i="6"/>
  <c r="E469" i="3"/>
  <c r="B476" i="6"/>
  <c r="C476" i="6" s="1"/>
  <c r="I475" i="6"/>
  <c r="B470" i="3"/>
  <c r="C470" i="3" s="1"/>
  <c r="I469" i="3"/>
  <c r="D475" i="6"/>
  <c r="D318" i="3"/>
  <c r="F318" i="3" s="1"/>
  <c r="F475" i="6" l="1"/>
  <c r="E476" i="6"/>
  <c r="E470" i="3"/>
  <c r="B477" i="6"/>
  <c r="C477" i="6" s="1"/>
  <c r="I476" i="6"/>
  <c r="B471" i="3"/>
  <c r="C471" i="3" s="1"/>
  <c r="I470" i="3"/>
  <c r="D476" i="6"/>
  <c r="D319" i="3"/>
  <c r="F319" i="3" s="1"/>
  <c r="F476" i="6" l="1"/>
  <c r="E477" i="6"/>
  <c r="E471" i="3"/>
  <c r="B478" i="6"/>
  <c r="C478" i="6" s="1"/>
  <c r="I477" i="6"/>
  <c r="B472" i="3"/>
  <c r="C472" i="3" s="1"/>
  <c r="I471" i="3"/>
  <c r="D477" i="6"/>
  <c r="D320" i="3"/>
  <c r="F320" i="3" s="1"/>
  <c r="F477" i="6" l="1"/>
  <c r="E478" i="6"/>
  <c r="E472" i="3"/>
  <c r="B479" i="6"/>
  <c r="C479" i="6" s="1"/>
  <c r="I478" i="6"/>
  <c r="B473" i="3"/>
  <c r="C473" i="3" s="1"/>
  <c r="I472" i="3"/>
  <c r="D321" i="3"/>
  <c r="F321" i="3" s="1"/>
  <c r="E479" i="6" l="1"/>
  <c r="E473" i="3"/>
  <c r="B480" i="6"/>
  <c r="C480" i="6" s="1"/>
  <c r="I479" i="6"/>
  <c r="B474" i="3"/>
  <c r="C474" i="3" s="1"/>
  <c r="I473" i="3"/>
  <c r="D478" i="6"/>
  <c r="F478" i="6" s="1"/>
  <c r="D479" i="6"/>
  <c r="D322" i="3"/>
  <c r="F322" i="3" s="1"/>
  <c r="F479" i="6" l="1"/>
  <c r="E480" i="6"/>
  <c r="E474" i="3"/>
  <c r="B481" i="6"/>
  <c r="C481" i="6" s="1"/>
  <c r="I480" i="6"/>
  <c r="B475" i="3"/>
  <c r="C475" i="3" s="1"/>
  <c r="I474" i="3"/>
  <c r="D323" i="3"/>
  <c r="F323" i="3" s="1"/>
  <c r="E481" i="6" l="1"/>
  <c r="E475" i="3"/>
  <c r="B482" i="6"/>
  <c r="C482" i="6" s="1"/>
  <c r="I481" i="6"/>
  <c r="B476" i="3"/>
  <c r="C476" i="3" s="1"/>
  <c r="I475" i="3"/>
  <c r="D480" i="6"/>
  <c r="F480" i="6" s="1"/>
  <c r="D481" i="6"/>
  <c r="D324" i="3"/>
  <c r="F324" i="3" s="1"/>
  <c r="F481" i="6" l="1"/>
  <c r="E482" i="6"/>
  <c r="E476" i="3"/>
  <c r="B483" i="6"/>
  <c r="C483" i="6" s="1"/>
  <c r="I482" i="6"/>
  <c r="B477" i="3"/>
  <c r="C477" i="3" s="1"/>
  <c r="I476" i="3"/>
  <c r="D325" i="3"/>
  <c r="F325" i="3" s="1"/>
  <c r="E483" i="6" l="1"/>
  <c r="E477" i="3"/>
  <c r="B484" i="6"/>
  <c r="C484" i="6" s="1"/>
  <c r="I483" i="6"/>
  <c r="B478" i="3"/>
  <c r="C478" i="3" s="1"/>
  <c r="I477" i="3"/>
  <c r="D482" i="6"/>
  <c r="F482" i="6" s="1"/>
  <c r="D483" i="6"/>
  <c r="D326" i="3"/>
  <c r="F326" i="3" s="1"/>
  <c r="F483" i="6" l="1"/>
  <c r="E484" i="6"/>
  <c r="E478" i="3"/>
  <c r="B485" i="6"/>
  <c r="C485" i="6" s="1"/>
  <c r="I484" i="6"/>
  <c r="B479" i="3"/>
  <c r="C479" i="3" s="1"/>
  <c r="I478" i="3"/>
  <c r="D484" i="6"/>
  <c r="D327" i="3"/>
  <c r="F327" i="3" s="1"/>
  <c r="F484" i="6" l="1"/>
  <c r="E485" i="6"/>
  <c r="E479" i="3"/>
  <c r="B486" i="6"/>
  <c r="C486" i="6" s="1"/>
  <c r="I485" i="6"/>
  <c r="B480" i="3"/>
  <c r="C480" i="3" s="1"/>
  <c r="I479" i="3"/>
  <c r="D328" i="3"/>
  <c r="F328" i="3" s="1"/>
  <c r="E486" i="6" l="1"/>
  <c r="E480" i="3"/>
  <c r="B487" i="6"/>
  <c r="C487" i="6" s="1"/>
  <c r="I486" i="6"/>
  <c r="B481" i="3"/>
  <c r="C481" i="3" s="1"/>
  <c r="I480" i="3"/>
  <c r="D485" i="6"/>
  <c r="F485" i="6" s="1"/>
  <c r="D486" i="6"/>
  <c r="D329" i="3"/>
  <c r="F329" i="3" s="1"/>
  <c r="F486" i="6" l="1"/>
  <c r="E487" i="6"/>
  <c r="E481" i="3"/>
  <c r="B488" i="6"/>
  <c r="C488" i="6" s="1"/>
  <c r="I487" i="6"/>
  <c r="B482" i="3"/>
  <c r="C482" i="3" s="1"/>
  <c r="I481" i="3"/>
  <c r="D487" i="6"/>
  <c r="D330" i="3"/>
  <c r="F330" i="3" s="1"/>
  <c r="F487" i="6" l="1"/>
  <c r="E488" i="6"/>
  <c r="E482" i="3"/>
  <c r="B489" i="6"/>
  <c r="C489" i="6" s="1"/>
  <c r="I488" i="6"/>
  <c r="B483" i="3"/>
  <c r="C483" i="3" s="1"/>
  <c r="I482" i="3"/>
  <c r="E489" i="6" l="1"/>
  <c r="E483" i="3"/>
  <c r="B490" i="6"/>
  <c r="C490" i="6" s="1"/>
  <c r="I489" i="6"/>
  <c r="B484" i="3"/>
  <c r="C484" i="3" s="1"/>
  <c r="I483" i="3"/>
  <c r="D488" i="6"/>
  <c r="F488" i="6" s="1"/>
  <c r="D331" i="3"/>
  <c r="F331" i="3" s="1"/>
  <c r="D332" i="3"/>
  <c r="F332" i="3" s="1"/>
  <c r="E490" i="6" l="1"/>
  <c r="E484" i="3"/>
  <c r="B491" i="6"/>
  <c r="C491" i="6" s="1"/>
  <c r="I490" i="6"/>
  <c r="B485" i="3"/>
  <c r="C485" i="3" s="1"/>
  <c r="I484" i="3"/>
  <c r="D489" i="6"/>
  <c r="F489" i="6" s="1"/>
  <c r="D333" i="3"/>
  <c r="F333" i="3" s="1"/>
  <c r="E491" i="6" l="1"/>
  <c r="E485" i="3"/>
  <c r="B492" i="6"/>
  <c r="C492" i="6" s="1"/>
  <c r="I491" i="6"/>
  <c r="B486" i="3"/>
  <c r="C486" i="3" s="1"/>
  <c r="I485" i="3"/>
  <c r="D490" i="6"/>
  <c r="F490" i="6" s="1"/>
  <c r="D491" i="6"/>
  <c r="F491" i="6" l="1"/>
  <c r="E492" i="6"/>
  <c r="E486" i="3"/>
  <c r="B493" i="6"/>
  <c r="C493" i="6" s="1"/>
  <c r="I492" i="6"/>
  <c r="B487" i="3"/>
  <c r="C487" i="3" s="1"/>
  <c r="I486" i="3"/>
  <c r="D492" i="6"/>
  <c r="D334" i="3"/>
  <c r="F334" i="3" s="1"/>
  <c r="D335" i="3"/>
  <c r="F335" i="3" s="1"/>
  <c r="F492" i="6" l="1"/>
  <c r="E493" i="6"/>
  <c r="E487" i="3"/>
  <c r="B494" i="6"/>
  <c r="C494" i="6" s="1"/>
  <c r="I493" i="6"/>
  <c r="B488" i="3"/>
  <c r="C488" i="3" s="1"/>
  <c r="I487" i="3"/>
  <c r="D336" i="3"/>
  <c r="F336" i="3" s="1"/>
  <c r="E494" i="6" l="1"/>
  <c r="E488" i="3"/>
  <c r="B495" i="6"/>
  <c r="C495" i="6" s="1"/>
  <c r="I494" i="6"/>
  <c r="B489" i="3"/>
  <c r="C489" i="3" s="1"/>
  <c r="I488" i="3"/>
  <c r="D493" i="6"/>
  <c r="F493" i="6" s="1"/>
  <c r="E495" i="6" l="1"/>
  <c r="E489" i="3"/>
  <c r="B496" i="6"/>
  <c r="C496" i="6" s="1"/>
  <c r="I495" i="6"/>
  <c r="B490" i="3"/>
  <c r="C490" i="3" s="1"/>
  <c r="I489" i="3"/>
  <c r="D494" i="6"/>
  <c r="F494" i="6" s="1"/>
  <c r="D337" i="3"/>
  <c r="F337" i="3" s="1"/>
  <c r="E496" i="6" l="1"/>
  <c r="E490" i="3"/>
  <c r="B497" i="6"/>
  <c r="C497" i="6" s="1"/>
  <c r="I496" i="6"/>
  <c r="B491" i="3"/>
  <c r="C491" i="3" s="1"/>
  <c r="I490" i="3"/>
  <c r="D495" i="6"/>
  <c r="F495" i="6" s="1"/>
  <c r="D338" i="3"/>
  <c r="F338" i="3" s="1"/>
  <c r="E497" i="6" l="1"/>
  <c r="E491" i="3"/>
  <c r="B498" i="6"/>
  <c r="C498" i="6" s="1"/>
  <c r="I497" i="6"/>
  <c r="B492" i="3"/>
  <c r="C492" i="3" s="1"/>
  <c r="I491" i="3"/>
  <c r="D496" i="6"/>
  <c r="F496" i="6" s="1"/>
  <c r="D339" i="3"/>
  <c r="F339" i="3" s="1"/>
  <c r="E498" i="6" l="1"/>
  <c r="E492" i="3"/>
  <c r="B499" i="6"/>
  <c r="C499" i="6" s="1"/>
  <c r="I498" i="6"/>
  <c r="B493" i="3"/>
  <c r="C493" i="3" s="1"/>
  <c r="I492" i="3"/>
  <c r="D497" i="6"/>
  <c r="F497" i="6" s="1"/>
  <c r="D340" i="3"/>
  <c r="F340" i="3" s="1"/>
  <c r="D341" i="3"/>
  <c r="F341" i="3" s="1"/>
  <c r="E499" i="6" l="1"/>
  <c r="E493" i="3"/>
  <c r="B500" i="6"/>
  <c r="C500" i="6" s="1"/>
  <c r="I499" i="6"/>
  <c r="B494" i="3"/>
  <c r="C494" i="3" s="1"/>
  <c r="I493" i="3"/>
  <c r="D498" i="6"/>
  <c r="F498" i="6" s="1"/>
  <c r="D499" i="6"/>
  <c r="F499" i="6" l="1"/>
  <c r="N24" i="6"/>
  <c r="E500" i="6"/>
  <c r="Q21" i="6" s="1"/>
  <c r="E494" i="3"/>
  <c r="I500" i="6"/>
  <c r="B495" i="3"/>
  <c r="C495" i="3" s="1"/>
  <c r="I494" i="3"/>
  <c r="D342" i="3"/>
  <c r="F342" i="3" s="1"/>
  <c r="E495" i="3" l="1"/>
  <c r="B496" i="3"/>
  <c r="C496" i="3" s="1"/>
  <c r="I495" i="3"/>
  <c r="D500" i="6"/>
  <c r="N25" i="6" s="1"/>
  <c r="D343" i="3"/>
  <c r="F343" i="3" s="1"/>
  <c r="F500" i="6" l="1"/>
  <c r="H500" i="6" s="1"/>
  <c r="H499" i="6" s="1"/>
  <c r="H498" i="6" s="1"/>
  <c r="H497" i="6" s="1"/>
  <c r="H496" i="6" s="1"/>
  <c r="H495" i="6" s="1"/>
  <c r="H494" i="6" s="1"/>
  <c r="H493" i="6" s="1"/>
  <c r="H492" i="6" s="1"/>
  <c r="H491" i="6" s="1"/>
  <c r="H490" i="6" s="1"/>
  <c r="H489" i="6" s="1"/>
  <c r="H488" i="6" s="1"/>
  <c r="H487" i="6" s="1"/>
  <c r="H486" i="6" s="1"/>
  <c r="H485" i="6" s="1"/>
  <c r="H484" i="6" s="1"/>
  <c r="H483" i="6" s="1"/>
  <c r="H482" i="6" s="1"/>
  <c r="H481" i="6" s="1"/>
  <c r="H480" i="6" s="1"/>
  <c r="H479" i="6" s="1"/>
  <c r="H478" i="6" s="1"/>
  <c r="H477" i="6" s="1"/>
  <c r="H476" i="6" s="1"/>
  <c r="H475" i="6" s="1"/>
  <c r="H474" i="6" s="1"/>
  <c r="H473" i="6" s="1"/>
  <c r="H472" i="6" s="1"/>
  <c r="H471" i="6" s="1"/>
  <c r="H470" i="6" s="1"/>
  <c r="H469" i="6" s="1"/>
  <c r="H468" i="6" s="1"/>
  <c r="H467" i="6" s="1"/>
  <c r="H466" i="6" s="1"/>
  <c r="H465" i="6" s="1"/>
  <c r="H464" i="6" s="1"/>
  <c r="H463" i="6" s="1"/>
  <c r="H462" i="6" s="1"/>
  <c r="H461" i="6" s="1"/>
  <c r="H460" i="6" s="1"/>
  <c r="H459" i="6" s="1"/>
  <c r="H458" i="6" s="1"/>
  <c r="H457" i="6" s="1"/>
  <c r="H456" i="6" s="1"/>
  <c r="H455" i="6" s="1"/>
  <c r="H454" i="6" s="1"/>
  <c r="H453" i="6" s="1"/>
  <c r="H452" i="6" s="1"/>
  <c r="H451" i="6" s="1"/>
  <c r="H450" i="6" s="1"/>
  <c r="H449" i="6" s="1"/>
  <c r="H448" i="6" s="1"/>
  <c r="H447" i="6" s="1"/>
  <c r="H446" i="6" s="1"/>
  <c r="H445" i="6" s="1"/>
  <c r="H444" i="6" s="1"/>
  <c r="H443" i="6" s="1"/>
  <c r="H442" i="6" s="1"/>
  <c r="H441" i="6" s="1"/>
  <c r="H440" i="6" s="1"/>
  <c r="H439" i="6" s="1"/>
  <c r="H438" i="6" s="1"/>
  <c r="H437" i="6" s="1"/>
  <c r="H436" i="6" s="1"/>
  <c r="H435" i="6" s="1"/>
  <c r="H434" i="6" s="1"/>
  <c r="H433" i="6" s="1"/>
  <c r="H432" i="6" s="1"/>
  <c r="H431" i="6" s="1"/>
  <c r="H430" i="6" s="1"/>
  <c r="H429" i="6" s="1"/>
  <c r="H428" i="6" s="1"/>
  <c r="H427" i="6" s="1"/>
  <c r="H426" i="6" s="1"/>
  <c r="H425" i="6" s="1"/>
  <c r="H424" i="6" s="1"/>
  <c r="H423" i="6" s="1"/>
  <c r="H422" i="6" s="1"/>
  <c r="H421" i="6" s="1"/>
  <c r="H420" i="6" s="1"/>
  <c r="H419" i="6" s="1"/>
  <c r="H418" i="6" s="1"/>
  <c r="H417" i="6" s="1"/>
  <c r="H416" i="6" s="1"/>
  <c r="H415" i="6" s="1"/>
  <c r="H414" i="6" s="1"/>
  <c r="H413" i="6" s="1"/>
  <c r="H412" i="6" s="1"/>
  <c r="H411" i="6" s="1"/>
  <c r="H410" i="6" s="1"/>
  <c r="H409" i="6" s="1"/>
  <c r="H408" i="6" s="1"/>
  <c r="H407" i="6" s="1"/>
  <c r="H406" i="6" s="1"/>
  <c r="H405" i="6" s="1"/>
  <c r="H404" i="6" s="1"/>
  <c r="H403" i="6" s="1"/>
  <c r="H402" i="6" s="1"/>
  <c r="H401" i="6" s="1"/>
  <c r="H400" i="6" s="1"/>
  <c r="H399" i="6" s="1"/>
  <c r="H398" i="6" s="1"/>
  <c r="H397" i="6" s="1"/>
  <c r="H396" i="6" s="1"/>
  <c r="H395" i="6" s="1"/>
  <c r="H394" i="6" s="1"/>
  <c r="H393" i="6" s="1"/>
  <c r="H392" i="6" s="1"/>
  <c r="H391" i="6" s="1"/>
  <c r="H390" i="6" s="1"/>
  <c r="H389" i="6" s="1"/>
  <c r="H388" i="6" s="1"/>
  <c r="H387" i="6" s="1"/>
  <c r="H386" i="6" s="1"/>
  <c r="H385" i="6" s="1"/>
  <c r="H384" i="6" s="1"/>
  <c r="H383" i="6" s="1"/>
  <c r="H382" i="6" s="1"/>
  <c r="H381" i="6" s="1"/>
  <c r="H380" i="6" s="1"/>
  <c r="H379" i="6" s="1"/>
  <c r="H378" i="6" s="1"/>
  <c r="H377" i="6" s="1"/>
  <c r="H376" i="6" s="1"/>
  <c r="H375" i="6" s="1"/>
  <c r="H374" i="6" s="1"/>
  <c r="H373" i="6" s="1"/>
  <c r="H372" i="6" s="1"/>
  <c r="H371" i="6" s="1"/>
  <c r="H370" i="6" s="1"/>
  <c r="H369" i="6" s="1"/>
  <c r="H368" i="6" s="1"/>
  <c r="H367" i="6" s="1"/>
  <c r="H366" i="6" s="1"/>
  <c r="H365" i="6" s="1"/>
  <c r="H364" i="6" s="1"/>
  <c r="H363" i="6" s="1"/>
  <c r="H362" i="6" s="1"/>
  <c r="H361" i="6" s="1"/>
  <c r="H360" i="6" s="1"/>
  <c r="H359" i="6" s="1"/>
  <c r="H358" i="6" s="1"/>
  <c r="H357" i="6" s="1"/>
  <c r="H356" i="6" s="1"/>
  <c r="H355" i="6" s="1"/>
  <c r="H354" i="6" s="1"/>
  <c r="H353" i="6" s="1"/>
  <c r="H352" i="6" s="1"/>
  <c r="H351" i="6" s="1"/>
  <c r="H350" i="6" s="1"/>
  <c r="H349" i="6" s="1"/>
  <c r="H348" i="6" s="1"/>
  <c r="H347" i="6" s="1"/>
  <c r="H346" i="6" s="1"/>
  <c r="H345" i="6" s="1"/>
  <c r="H344" i="6" s="1"/>
  <c r="H343" i="6" s="1"/>
  <c r="H342" i="6" s="1"/>
  <c r="H341" i="6" s="1"/>
  <c r="H340" i="6" s="1"/>
  <c r="H339" i="6" s="1"/>
  <c r="H338" i="6" s="1"/>
  <c r="H337" i="6" s="1"/>
  <c r="H336" i="6" s="1"/>
  <c r="H335" i="6" s="1"/>
  <c r="H334" i="6" s="1"/>
  <c r="H333" i="6" s="1"/>
  <c r="H332" i="6" s="1"/>
  <c r="H331" i="6" s="1"/>
  <c r="H330" i="6" s="1"/>
  <c r="H329" i="6" s="1"/>
  <c r="H328" i="6" s="1"/>
  <c r="H327" i="6" s="1"/>
  <c r="H326" i="6" s="1"/>
  <c r="H325" i="6" s="1"/>
  <c r="H324" i="6" s="1"/>
  <c r="H323" i="6" s="1"/>
  <c r="H322" i="6" s="1"/>
  <c r="H321" i="6" s="1"/>
  <c r="H320" i="6" s="1"/>
  <c r="H319" i="6" s="1"/>
  <c r="H318" i="6" s="1"/>
  <c r="H317" i="6" s="1"/>
  <c r="H316" i="6" s="1"/>
  <c r="H315" i="6" s="1"/>
  <c r="H314" i="6" s="1"/>
  <c r="H313" i="6" s="1"/>
  <c r="H312" i="6" s="1"/>
  <c r="H311" i="6" s="1"/>
  <c r="H310" i="6" s="1"/>
  <c r="H309" i="6" s="1"/>
  <c r="H308" i="6" s="1"/>
  <c r="H307" i="6" s="1"/>
  <c r="H306" i="6" s="1"/>
  <c r="H305" i="6" s="1"/>
  <c r="H304" i="6" s="1"/>
  <c r="H303" i="6" s="1"/>
  <c r="H302" i="6" s="1"/>
  <c r="H301" i="6" s="1"/>
  <c r="H300" i="6" s="1"/>
  <c r="H299" i="6" s="1"/>
  <c r="H298" i="6" s="1"/>
  <c r="H297" i="6" s="1"/>
  <c r="H296" i="6" s="1"/>
  <c r="H295" i="6" s="1"/>
  <c r="H294" i="6" s="1"/>
  <c r="H293" i="6" s="1"/>
  <c r="H292" i="6" s="1"/>
  <c r="H291" i="6" s="1"/>
  <c r="H290" i="6" s="1"/>
  <c r="H289" i="6" s="1"/>
  <c r="H288" i="6" s="1"/>
  <c r="H287" i="6" s="1"/>
  <c r="H286" i="6" s="1"/>
  <c r="H285" i="6" s="1"/>
  <c r="H284" i="6" s="1"/>
  <c r="H283" i="6" s="1"/>
  <c r="H282" i="6" s="1"/>
  <c r="H281" i="6" s="1"/>
  <c r="H280" i="6" s="1"/>
  <c r="H279" i="6" s="1"/>
  <c r="H278" i="6" s="1"/>
  <c r="H277" i="6" s="1"/>
  <c r="H276" i="6" s="1"/>
  <c r="H275" i="6" s="1"/>
  <c r="H274" i="6" s="1"/>
  <c r="H273" i="6" s="1"/>
  <c r="H272" i="6" s="1"/>
  <c r="H271" i="6" s="1"/>
  <c r="H270" i="6" s="1"/>
  <c r="H269" i="6" s="1"/>
  <c r="H268" i="6" s="1"/>
  <c r="H267" i="6" s="1"/>
  <c r="H266" i="6" s="1"/>
  <c r="H265" i="6" s="1"/>
  <c r="H264" i="6" s="1"/>
  <c r="H263" i="6" s="1"/>
  <c r="H262" i="6" s="1"/>
  <c r="H261" i="6" s="1"/>
  <c r="H260" i="6" s="1"/>
  <c r="H259" i="6" s="1"/>
  <c r="H258" i="6" s="1"/>
  <c r="H257" i="6" s="1"/>
  <c r="H256" i="6" s="1"/>
  <c r="H255" i="6" s="1"/>
  <c r="H254" i="6" s="1"/>
  <c r="H253" i="6" s="1"/>
  <c r="H252" i="6" s="1"/>
  <c r="H251" i="6" s="1"/>
  <c r="H250" i="6" s="1"/>
  <c r="H249" i="6" s="1"/>
  <c r="H248" i="6" s="1"/>
  <c r="H247" i="6" s="1"/>
  <c r="H246" i="6" s="1"/>
  <c r="H245" i="6" s="1"/>
  <c r="H244" i="6" s="1"/>
  <c r="H243" i="6" s="1"/>
  <c r="H242" i="6" s="1"/>
  <c r="H241" i="6" s="1"/>
  <c r="H240" i="6" s="1"/>
  <c r="H239" i="6" s="1"/>
  <c r="H238" i="6" s="1"/>
  <c r="H237" i="6" s="1"/>
  <c r="H236" i="6" s="1"/>
  <c r="H235" i="6" s="1"/>
  <c r="H234" i="6" s="1"/>
  <c r="H233" i="6" s="1"/>
  <c r="H232" i="6" s="1"/>
  <c r="H231" i="6" s="1"/>
  <c r="H230" i="6" s="1"/>
  <c r="H229" i="6" s="1"/>
  <c r="H228" i="6" s="1"/>
  <c r="H227" i="6" s="1"/>
  <c r="H226" i="6" s="1"/>
  <c r="H225" i="6" s="1"/>
  <c r="H224" i="6" s="1"/>
  <c r="H223" i="6" s="1"/>
  <c r="H222" i="6" s="1"/>
  <c r="H221" i="6" s="1"/>
  <c r="H220" i="6" s="1"/>
  <c r="H219" i="6" s="1"/>
  <c r="H218" i="6" s="1"/>
  <c r="H217" i="6" s="1"/>
  <c r="H216" i="6" s="1"/>
  <c r="H215" i="6" s="1"/>
  <c r="H214" i="6" s="1"/>
  <c r="H213" i="6" s="1"/>
  <c r="H212" i="6" s="1"/>
  <c r="H211" i="6" s="1"/>
  <c r="H210" i="6" s="1"/>
  <c r="H209" i="6" s="1"/>
  <c r="H208" i="6" s="1"/>
  <c r="H207" i="6" s="1"/>
  <c r="H206" i="6" s="1"/>
  <c r="H205" i="6" s="1"/>
  <c r="H204" i="6" s="1"/>
  <c r="H203" i="6" s="1"/>
  <c r="H202" i="6" s="1"/>
  <c r="H201" i="6" s="1"/>
  <c r="H200" i="6" s="1"/>
  <c r="H199" i="6" s="1"/>
  <c r="H198" i="6" s="1"/>
  <c r="H197" i="6" s="1"/>
  <c r="H196" i="6" s="1"/>
  <c r="H195" i="6" s="1"/>
  <c r="H194" i="6" s="1"/>
  <c r="H193" i="6" s="1"/>
  <c r="H192" i="6" s="1"/>
  <c r="H191" i="6" s="1"/>
  <c r="H190" i="6" s="1"/>
  <c r="H189" i="6" s="1"/>
  <c r="H188" i="6" s="1"/>
  <c r="H187" i="6" s="1"/>
  <c r="H186" i="6" s="1"/>
  <c r="H185" i="6" s="1"/>
  <c r="H184" i="6" s="1"/>
  <c r="H183" i="6" s="1"/>
  <c r="H182" i="6" s="1"/>
  <c r="H181" i="6" s="1"/>
  <c r="H180" i="6" s="1"/>
  <c r="H179" i="6" s="1"/>
  <c r="H178" i="6" s="1"/>
  <c r="H177" i="6" s="1"/>
  <c r="H176" i="6" s="1"/>
  <c r="H175" i="6" s="1"/>
  <c r="H174" i="6" s="1"/>
  <c r="H173" i="6" s="1"/>
  <c r="H172" i="6" s="1"/>
  <c r="H171" i="6" s="1"/>
  <c r="H170" i="6" s="1"/>
  <c r="H169" i="6" s="1"/>
  <c r="H168" i="6" s="1"/>
  <c r="H167" i="6" s="1"/>
  <c r="H166" i="6" s="1"/>
  <c r="H165" i="6" s="1"/>
  <c r="H164" i="6" s="1"/>
  <c r="H163" i="6" s="1"/>
  <c r="H162" i="6" s="1"/>
  <c r="H161" i="6" s="1"/>
  <c r="H160" i="6" s="1"/>
  <c r="H159" i="6" s="1"/>
  <c r="H158" i="6" s="1"/>
  <c r="H157" i="6" s="1"/>
  <c r="H156" i="6" s="1"/>
  <c r="H155" i="6" s="1"/>
  <c r="H154" i="6" s="1"/>
  <c r="H153" i="6" s="1"/>
  <c r="H152" i="6" s="1"/>
  <c r="H151" i="6" s="1"/>
  <c r="H150" i="6" s="1"/>
  <c r="H149" i="6" s="1"/>
  <c r="H148" i="6" s="1"/>
  <c r="H147" i="6" s="1"/>
  <c r="H146" i="6" s="1"/>
  <c r="H145" i="6" s="1"/>
  <c r="H144" i="6" s="1"/>
  <c r="H143" i="6" s="1"/>
  <c r="H142" i="6" s="1"/>
  <c r="H141" i="6" s="1"/>
  <c r="H140" i="6" s="1"/>
  <c r="H139" i="6" s="1"/>
  <c r="H138" i="6" s="1"/>
  <c r="H137" i="6" s="1"/>
  <c r="H136" i="6" s="1"/>
  <c r="H135" i="6" s="1"/>
  <c r="H134" i="6" s="1"/>
  <c r="H133" i="6" s="1"/>
  <c r="H132" i="6" s="1"/>
  <c r="H131" i="6" s="1"/>
  <c r="H130" i="6" s="1"/>
  <c r="H129" i="6" s="1"/>
  <c r="H128" i="6" s="1"/>
  <c r="H127" i="6" s="1"/>
  <c r="H126" i="6" s="1"/>
  <c r="H125" i="6" s="1"/>
  <c r="H124" i="6" s="1"/>
  <c r="H123" i="6" s="1"/>
  <c r="H122" i="6" s="1"/>
  <c r="H121" i="6" s="1"/>
  <c r="H120" i="6" s="1"/>
  <c r="H119" i="6" s="1"/>
  <c r="H118" i="6" s="1"/>
  <c r="H117" i="6" s="1"/>
  <c r="H116" i="6" s="1"/>
  <c r="H115" i="6" s="1"/>
  <c r="H114" i="6" s="1"/>
  <c r="H113" i="6" s="1"/>
  <c r="H112" i="6" s="1"/>
  <c r="H111" i="6" s="1"/>
  <c r="H110" i="6" s="1"/>
  <c r="H109" i="6" s="1"/>
  <c r="H108" i="6" s="1"/>
  <c r="H107" i="6" s="1"/>
  <c r="H106" i="6" s="1"/>
  <c r="H105" i="6" s="1"/>
  <c r="H104" i="6" s="1"/>
  <c r="H103" i="6" s="1"/>
  <c r="H102" i="6" s="1"/>
  <c r="H101" i="6" s="1"/>
  <c r="H100" i="6" s="1"/>
  <c r="H99" i="6" s="1"/>
  <c r="H98" i="6" s="1"/>
  <c r="H97" i="6" s="1"/>
  <c r="H96" i="6" s="1"/>
  <c r="H95" i="6" s="1"/>
  <c r="H94" i="6" s="1"/>
  <c r="H93" i="6" s="1"/>
  <c r="H92" i="6" s="1"/>
  <c r="H91" i="6" s="1"/>
  <c r="H90" i="6" s="1"/>
  <c r="H89" i="6" s="1"/>
  <c r="H88" i="6" s="1"/>
  <c r="H87" i="6" s="1"/>
  <c r="H86" i="6" s="1"/>
  <c r="H85" i="6" s="1"/>
  <c r="H84" i="6" s="1"/>
  <c r="H83" i="6" s="1"/>
  <c r="H82" i="6" s="1"/>
  <c r="H81" i="6" s="1"/>
  <c r="H80" i="6" s="1"/>
  <c r="H79" i="6" s="1"/>
  <c r="H78" i="6" s="1"/>
  <c r="H77" i="6" s="1"/>
  <c r="H76" i="6" s="1"/>
  <c r="H75" i="6" s="1"/>
  <c r="H74" i="6" s="1"/>
  <c r="H73" i="6" s="1"/>
  <c r="H72" i="6" s="1"/>
  <c r="H71" i="6" s="1"/>
  <c r="H70" i="6" s="1"/>
  <c r="H69" i="6" s="1"/>
  <c r="H68" i="6" s="1"/>
  <c r="H67" i="6" s="1"/>
  <c r="H66" i="6" s="1"/>
  <c r="H65" i="6" s="1"/>
  <c r="H64" i="6" s="1"/>
  <c r="H63" i="6" s="1"/>
  <c r="H62" i="6" s="1"/>
  <c r="H61" i="6" s="1"/>
  <c r="H60" i="6" s="1"/>
  <c r="H59" i="6" s="1"/>
  <c r="H58" i="6" s="1"/>
  <c r="H57" i="6" s="1"/>
  <c r="H56" i="6" s="1"/>
  <c r="H55" i="6" s="1"/>
  <c r="H54" i="6" s="1"/>
  <c r="H53" i="6" s="1"/>
  <c r="H52" i="6" s="1"/>
  <c r="H51" i="6" s="1"/>
  <c r="H50" i="6" s="1"/>
  <c r="H49" i="6" s="1"/>
  <c r="H48" i="6" s="1"/>
  <c r="H47" i="6" s="1"/>
  <c r="H46" i="6" s="1"/>
  <c r="H45" i="6" s="1"/>
  <c r="H44" i="6" s="1"/>
  <c r="H43" i="6" s="1"/>
  <c r="H42" i="6" s="1"/>
  <c r="H41" i="6" s="1"/>
  <c r="H40" i="6" s="1"/>
  <c r="H39" i="6" s="1"/>
  <c r="H38" i="6" s="1"/>
  <c r="H37" i="6" s="1"/>
  <c r="H36" i="6" s="1"/>
  <c r="H35" i="6" s="1"/>
  <c r="H34" i="6" s="1"/>
  <c r="H33" i="6" s="1"/>
  <c r="H32" i="6" s="1"/>
  <c r="H31" i="6" s="1"/>
  <c r="H30" i="6" s="1"/>
  <c r="H29" i="6" s="1"/>
  <c r="H28" i="6" s="1"/>
  <c r="H27" i="6" s="1"/>
  <c r="H26" i="6" s="1"/>
  <c r="H25" i="6" s="1"/>
  <c r="H24" i="6" s="1"/>
  <c r="H23" i="6" s="1"/>
  <c r="H22" i="6" s="1"/>
  <c r="H21" i="6" s="1"/>
  <c r="N21" i="6" s="1"/>
  <c r="E496" i="3"/>
  <c r="B497" i="3"/>
  <c r="C497" i="3" s="1"/>
  <c r="I496" i="3"/>
  <c r="D344" i="3"/>
  <c r="F344" i="3" s="1"/>
  <c r="D345" i="3"/>
  <c r="F345" i="3" s="1"/>
  <c r="E497" i="3" l="1"/>
  <c r="B498" i="3"/>
  <c r="C498" i="3" s="1"/>
  <c r="I497" i="3"/>
  <c r="E498" i="3" l="1"/>
  <c r="B499" i="3"/>
  <c r="C499" i="3" s="1"/>
  <c r="I498" i="3"/>
  <c r="D346" i="3"/>
  <c r="F346" i="3" s="1"/>
  <c r="D347" i="3"/>
  <c r="F347" i="3" s="1"/>
  <c r="E499" i="3" l="1"/>
  <c r="B500" i="3"/>
  <c r="C500" i="3" s="1"/>
  <c r="I499" i="3"/>
  <c r="D348" i="3"/>
  <c r="F348" i="3" s="1"/>
  <c r="E500" i="3" l="1"/>
  <c r="Q21" i="3" s="1"/>
  <c r="I500" i="3"/>
  <c r="N24" i="3"/>
  <c r="D349" i="3"/>
  <c r="F349" i="3" s="1"/>
  <c r="D350" i="3" l="1"/>
  <c r="F350" i="3" s="1"/>
  <c r="D351" i="3"/>
  <c r="F351" i="3" s="1"/>
  <c r="D352" i="3" l="1"/>
  <c r="F352" i="3" s="1"/>
  <c r="D353" i="3" l="1"/>
  <c r="F353" i="3" s="1"/>
  <c r="D354" i="3" l="1"/>
  <c r="F354" i="3" s="1"/>
  <c r="D355" i="3"/>
  <c r="F355" i="3" s="1"/>
  <c r="D356" i="3" l="1"/>
  <c r="F356" i="3" s="1"/>
  <c r="D357" i="3" l="1"/>
  <c r="F357" i="3" s="1"/>
  <c r="D358" i="3"/>
  <c r="F358" i="3" s="1"/>
  <c r="D359" i="3" l="1"/>
  <c r="F359" i="3" s="1"/>
  <c r="D360" i="3" l="1"/>
  <c r="F360" i="3" s="1"/>
  <c r="D361" i="3" l="1"/>
  <c r="F361" i="3" s="1"/>
  <c r="D362" i="3" l="1"/>
  <c r="F362" i="3" s="1"/>
  <c r="D363" i="3" l="1"/>
  <c r="F363" i="3" s="1"/>
  <c r="D364" i="3"/>
  <c r="F364" i="3" s="1"/>
  <c r="D365" i="3" l="1"/>
  <c r="F365" i="3" s="1"/>
  <c r="D366" i="3" l="1"/>
  <c r="F366" i="3" s="1"/>
  <c r="D367" i="3"/>
  <c r="F367" i="3" s="1"/>
  <c r="D368" i="3" l="1"/>
  <c r="F368" i="3" s="1"/>
  <c r="D369" i="3" l="1"/>
  <c r="F369" i="3" s="1"/>
  <c r="D370" i="3"/>
  <c r="F370" i="3" s="1"/>
  <c r="D371" i="3" l="1"/>
  <c r="F371" i="3" s="1"/>
  <c r="D372" i="3" l="1"/>
  <c r="F372" i="3" s="1"/>
  <c r="D373" i="3" l="1"/>
  <c r="F373" i="3" s="1"/>
  <c r="D374" i="3" l="1"/>
  <c r="F374" i="3" s="1"/>
  <c r="D375" i="3" l="1"/>
  <c r="F375" i="3" s="1"/>
  <c r="D376" i="3" l="1"/>
  <c r="F376" i="3" s="1"/>
  <c r="D377" i="3" l="1"/>
  <c r="F377" i="3" s="1"/>
  <c r="D378" i="3" l="1"/>
  <c r="F378" i="3" s="1"/>
  <c r="D379" i="3" l="1"/>
  <c r="F379" i="3" s="1"/>
  <c r="D380" i="3" l="1"/>
  <c r="F380" i="3" s="1"/>
  <c r="D381" i="3" l="1"/>
  <c r="F381" i="3" s="1"/>
  <c r="D382" i="3" l="1"/>
  <c r="F382" i="3" s="1"/>
  <c r="D383" i="3" l="1"/>
  <c r="F383" i="3" s="1"/>
  <c r="D384" i="3" l="1"/>
  <c r="F384" i="3" s="1"/>
  <c r="D385" i="3" l="1"/>
  <c r="F385" i="3" s="1"/>
  <c r="D386" i="3" l="1"/>
  <c r="F386" i="3" s="1"/>
  <c r="D387" i="3" l="1"/>
  <c r="F387" i="3" s="1"/>
  <c r="D388" i="3" l="1"/>
  <c r="F388" i="3" s="1"/>
  <c r="D389" i="3" l="1"/>
  <c r="F389" i="3" s="1"/>
  <c r="D390" i="3" l="1"/>
  <c r="F390" i="3" s="1"/>
  <c r="D391" i="3" l="1"/>
  <c r="F391" i="3" s="1"/>
  <c r="D392" i="3" l="1"/>
  <c r="F392" i="3" s="1"/>
  <c r="D393" i="3" l="1"/>
  <c r="F393" i="3" s="1"/>
  <c r="D394" i="3" l="1"/>
  <c r="F394" i="3" s="1"/>
  <c r="D395" i="3" l="1"/>
  <c r="F395" i="3" s="1"/>
  <c r="D396" i="3" l="1"/>
  <c r="F396" i="3" s="1"/>
  <c r="D397" i="3" l="1"/>
  <c r="F397" i="3" s="1"/>
  <c r="D398" i="3" l="1"/>
  <c r="F398" i="3" s="1"/>
  <c r="D399" i="3" l="1"/>
  <c r="F399" i="3" s="1"/>
  <c r="D400" i="3" l="1"/>
  <c r="F400" i="3" s="1"/>
  <c r="D401" i="3" l="1"/>
  <c r="F401" i="3" s="1"/>
  <c r="D402" i="3" l="1"/>
  <c r="F402" i="3" s="1"/>
  <c r="D403" i="3" l="1"/>
  <c r="F403" i="3" s="1"/>
  <c r="D404" i="3" l="1"/>
  <c r="F404" i="3" s="1"/>
  <c r="D405" i="3" l="1"/>
  <c r="F405" i="3" s="1"/>
  <c r="D406" i="3" l="1"/>
  <c r="F406" i="3" s="1"/>
  <c r="D407" i="3" l="1"/>
  <c r="F407" i="3" s="1"/>
  <c r="D408" i="3" l="1"/>
  <c r="F408" i="3" s="1"/>
  <c r="D409" i="3" l="1"/>
  <c r="F409" i="3" s="1"/>
  <c r="D410" i="3" l="1"/>
  <c r="F410" i="3" s="1"/>
  <c r="D411" i="3" l="1"/>
  <c r="F411" i="3" s="1"/>
  <c r="D412" i="3" l="1"/>
  <c r="F412" i="3" s="1"/>
  <c r="D413" i="3" l="1"/>
  <c r="F413" i="3" s="1"/>
  <c r="D414" i="3" l="1"/>
  <c r="F414" i="3" s="1"/>
  <c r="D415" i="3" l="1"/>
  <c r="F415" i="3" s="1"/>
  <c r="D416" i="3" l="1"/>
  <c r="F416" i="3" s="1"/>
  <c r="D417" i="3" l="1"/>
  <c r="F417" i="3" s="1"/>
  <c r="D418" i="3" l="1"/>
  <c r="F418" i="3" s="1"/>
  <c r="D419" i="3" l="1"/>
  <c r="F419" i="3" s="1"/>
  <c r="D420" i="3" l="1"/>
  <c r="F420" i="3" s="1"/>
  <c r="D421" i="3" l="1"/>
  <c r="F421" i="3" s="1"/>
  <c r="D422" i="3" l="1"/>
  <c r="F422" i="3" s="1"/>
  <c r="D423" i="3" l="1"/>
  <c r="F423" i="3" s="1"/>
  <c r="D424" i="3" l="1"/>
  <c r="F424" i="3" s="1"/>
  <c r="D425" i="3" l="1"/>
  <c r="F425" i="3" s="1"/>
  <c r="D426" i="3" l="1"/>
  <c r="F426" i="3" s="1"/>
  <c r="D427" i="3" l="1"/>
  <c r="F427" i="3" s="1"/>
  <c r="D428" i="3" l="1"/>
  <c r="F428" i="3" s="1"/>
  <c r="D429" i="3" l="1"/>
  <c r="F429" i="3" s="1"/>
  <c r="D430" i="3" l="1"/>
  <c r="F430" i="3" s="1"/>
  <c r="D431" i="3" l="1"/>
  <c r="F431" i="3" s="1"/>
  <c r="D432" i="3" l="1"/>
  <c r="F432" i="3" s="1"/>
  <c r="D433" i="3" l="1"/>
  <c r="F433" i="3" s="1"/>
  <c r="D434" i="3" l="1"/>
  <c r="F434" i="3" s="1"/>
  <c r="D435" i="3" l="1"/>
  <c r="F435" i="3" s="1"/>
  <c r="D436" i="3" l="1"/>
  <c r="F436" i="3" s="1"/>
  <c r="D437" i="3" l="1"/>
  <c r="F437" i="3" s="1"/>
  <c r="D438" i="3" l="1"/>
  <c r="F438" i="3" s="1"/>
  <c r="D439" i="3" l="1"/>
  <c r="F439" i="3" s="1"/>
  <c r="D440" i="3" l="1"/>
  <c r="F440" i="3" s="1"/>
  <c r="D441" i="3" l="1"/>
  <c r="F441" i="3" s="1"/>
  <c r="D442" i="3" l="1"/>
  <c r="F442" i="3" s="1"/>
  <c r="D443" i="3" l="1"/>
  <c r="F443" i="3" s="1"/>
  <c r="D444" i="3" l="1"/>
  <c r="F444" i="3" s="1"/>
  <c r="D445" i="3" l="1"/>
  <c r="F445" i="3" s="1"/>
  <c r="D446" i="3" l="1"/>
  <c r="F446" i="3" s="1"/>
  <c r="D447" i="3" l="1"/>
  <c r="F447" i="3" s="1"/>
  <c r="D448" i="3" l="1"/>
  <c r="F448" i="3" s="1"/>
  <c r="D449" i="3" l="1"/>
  <c r="F449" i="3" s="1"/>
  <c r="D450" i="3" l="1"/>
  <c r="F450" i="3" s="1"/>
  <c r="D451" i="3" l="1"/>
  <c r="F451" i="3" s="1"/>
  <c r="D452" i="3" l="1"/>
  <c r="F452" i="3" s="1"/>
  <c r="D453" i="3" l="1"/>
  <c r="F453" i="3" s="1"/>
  <c r="D454" i="3" l="1"/>
  <c r="F454" i="3" s="1"/>
  <c r="D455" i="3" l="1"/>
  <c r="F455" i="3" s="1"/>
  <c r="D456" i="3" l="1"/>
  <c r="F456" i="3" s="1"/>
  <c r="D457" i="3" l="1"/>
  <c r="F457" i="3" s="1"/>
  <c r="D458" i="3" l="1"/>
  <c r="F458" i="3" s="1"/>
  <c r="D459" i="3" l="1"/>
  <c r="F459" i="3" s="1"/>
  <c r="D460" i="3" l="1"/>
  <c r="F460" i="3" s="1"/>
  <c r="D461" i="3" l="1"/>
  <c r="F461" i="3" s="1"/>
  <c r="D462" i="3" l="1"/>
  <c r="F462" i="3" s="1"/>
  <c r="D463" i="3" l="1"/>
  <c r="F463" i="3" s="1"/>
  <c r="D464" i="3" l="1"/>
  <c r="F464" i="3" s="1"/>
  <c r="D465" i="3" l="1"/>
  <c r="F465" i="3" s="1"/>
  <c r="D466" i="3" l="1"/>
  <c r="F466" i="3" s="1"/>
  <c r="D467" i="3" l="1"/>
  <c r="F467" i="3" s="1"/>
  <c r="D468" i="3" l="1"/>
  <c r="F468" i="3" s="1"/>
  <c r="D469" i="3" l="1"/>
  <c r="F469" i="3" s="1"/>
  <c r="D470" i="3" l="1"/>
  <c r="F470" i="3" s="1"/>
  <c r="D471" i="3" l="1"/>
  <c r="F471" i="3" s="1"/>
  <c r="D472" i="3" l="1"/>
  <c r="F472" i="3" s="1"/>
  <c r="D473" i="3" l="1"/>
  <c r="F473" i="3" s="1"/>
  <c r="D474" i="3" l="1"/>
  <c r="F474" i="3" s="1"/>
  <c r="D475" i="3" l="1"/>
  <c r="F475" i="3" s="1"/>
  <c r="D476" i="3" l="1"/>
  <c r="F476" i="3" s="1"/>
  <c r="D477" i="3" l="1"/>
  <c r="F477" i="3" s="1"/>
  <c r="D478" i="3" l="1"/>
  <c r="F478" i="3" s="1"/>
  <c r="D479" i="3" l="1"/>
  <c r="F479" i="3" s="1"/>
  <c r="D480" i="3" l="1"/>
  <c r="F480" i="3" s="1"/>
  <c r="D481" i="3" l="1"/>
  <c r="F481" i="3" s="1"/>
  <c r="D482" i="3" l="1"/>
  <c r="F482" i="3" s="1"/>
  <c r="D483" i="3" l="1"/>
  <c r="F483" i="3" s="1"/>
  <c r="D484" i="3" l="1"/>
  <c r="F484" i="3" s="1"/>
  <c r="D485" i="3" l="1"/>
  <c r="F485" i="3" s="1"/>
  <c r="D486" i="3" l="1"/>
  <c r="F486" i="3" s="1"/>
  <c r="D487" i="3" l="1"/>
  <c r="F487" i="3" s="1"/>
  <c r="D488" i="3" l="1"/>
  <c r="F488" i="3" s="1"/>
  <c r="D489" i="3" l="1"/>
  <c r="F489" i="3" s="1"/>
  <c r="D490" i="3" l="1"/>
  <c r="F490" i="3" s="1"/>
  <c r="D491" i="3" l="1"/>
  <c r="F491" i="3" s="1"/>
  <c r="D492" i="3" l="1"/>
  <c r="F492" i="3" s="1"/>
  <c r="D493" i="3" l="1"/>
  <c r="F493" i="3" s="1"/>
  <c r="D494" i="3" l="1"/>
  <c r="F494" i="3" s="1"/>
  <c r="D495" i="3" l="1"/>
  <c r="F495" i="3" s="1"/>
  <c r="D496" i="3" l="1"/>
  <c r="F496" i="3" s="1"/>
  <c r="D497" i="3" l="1"/>
  <c r="F497" i="3" s="1"/>
  <c r="D498" i="3" l="1"/>
  <c r="F498" i="3" s="1"/>
  <c r="D499" i="3" l="1"/>
  <c r="F499" i="3" s="1"/>
  <c r="D500" i="3" l="1"/>
  <c r="F500" i="3" s="1"/>
  <c r="H500" i="3" s="1"/>
  <c r="H499" i="3" s="1"/>
  <c r="H498" i="3" s="1"/>
  <c r="H497" i="3" s="1"/>
  <c r="H496" i="3" s="1"/>
  <c r="H495" i="3" s="1"/>
  <c r="H494" i="3" s="1"/>
  <c r="H493" i="3" s="1"/>
  <c r="H492" i="3" s="1"/>
  <c r="H491" i="3" s="1"/>
  <c r="H490" i="3" s="1"/>
  <c r="H489" i="3" s="1"/>
  <c r="H488" i="3" s="1"/>
  <c r="H487" i="3" s="1"/>
  <c r="H486" i="3" s="1"/>
  <c r="H485" i="3" s="1"/>
  <c r="H484" i="3" s="1"/>
  <c r="H483" i="3" s="1"/>
  <c r="H482" i="3" s="1"/>
  <c r="H481" i="3" s="1"/>
  <c r="H480" i="3" s="1"/>
  <c r="H479" i="3" s="1"/>
  <c r="H478" i="3" s="1"/>
  <c r="H477" i="3" s="1"/>
  <c r="H476" i="3" s="1"/>
  <c r="H475" i="3" s="1"/>
  <c r="H474" i="3" s="1"/>
  <c r="H473" i="3" s="1"/>
  <c r="H472" i="3" s="1"/>
  <c r="H471" i="3" s="1"/>
  <c r="H470" i="3" s="1"/>
  <c r="H469" i="3" s="1"/>
  <c r="H468" i="3" s="1"/>
  <c r="H467" i="3" s="1"/>
  <c r="H466" i="3" s="1"/>
  <c r="H465" i="3" s="1"/>
  <c r="H464" i="3" s="1"/>
  <c r="H463" i="3" s="1"/>
  <c r="H462" i="3" s="1"/>
  <c r="H461" i="3" s="1"/>
  <c r="H460" i="3" s="1"/>
  <c r="H459" i="3" s="1"/>
  <c r="H458" i="3" s="1"/>
  <c r="H457" i="3" s="1"/>
  <c r="H456" i="3" s="1"/>
  <c r="H455" i="3" s="1"/>
  <c r="H454" i="3" s="1"/>
  <c r="H453" i="3" s="1"/>
  <c r="H452" i="3" s="1"/>
  <c r="H451" i="3" s="1"/>
  <c r="H450" i="3" s="1"/>
  <c r="H449" i="3" s="1"/>
  <c r="H448" i="3" s="1"/>
  <c r="H447" i="3" s="1"/>
  <c r="H446" i="3" s="1"/>
  <c r="H445" i="3" s="1"/>
  <c r="H444" i="3" s="1"/>
  <c r="H443" i="3" s="1"/>
  <c r="H442" i="3" s="1"/>
  <c r="H441" i="3" s="1"/>
  <c r="H440" i="3" s="1"/>
  <c r="H439" i="3" s="1"/>
  <c r="H438" i="3" s="1"/>
  <c r="H437" i="3" s="1"/>
  <c r="H436" i="3" s="1"/>
  <c r="H435" i="3" s="1"/>
  <c r="H434" i="3" s="1"/>
  <c r="H433" i="3" s="1"/>
  <c r="H432" i="3" s="1"/>
  <c r="H431" i="3" s="1"/>
  <c r="H430" i="3" s="1"/>
  <c r="H429" i="3" s="1"/>
  <c r="H428" i="3" s="1"/>
  <c r="H427" i="3" s="1"/>
  <c r="H426" i="3" s="1"/>
  <c r="H425" i="3" s="1"/>
  <c r="H424" i="3" s="1"/>
  <c r="H423" i="3" s="1"/>
  <c r="H422" i="3" s="1"/>
  <c r="H421" i="3" s="1"/>
  <c r="H420" i="3" s="1"/>
  <c r="H419" i="3" s="1"/>
  <c r="H418" i="3" s="1"/>
  <c r="H417" i="3" s="1"/>
  <c r="H416" i="3" s="1"/>
  <c r="H415" i="3" s="1"/>
  <c r="H414" i="3" s="1"/>
  <c r="H413" i="3" s="1"/>
  <c r="H412" i="3" s="1"/>
  <c r="H411" i="3" s="1"/>
  <c r="H410" i="3" s="1"/>
  <c r="H409" i="3" s="1"/>
  <c r="H408" i="3" s="1"/>
  <c r="H407" i="3" s="1"/>
  <c r="H406" i="3" s="1"/>
  <c r="H405" i="3" s="1"/>
  <c r="H404" i="3" s="1"/>
  <c r="H403" i="3" s="1"/>
  <c r="H402" i="3" s="1"/>
  <c r="H401" i="3" s="1"/>
  <c r="H400" i="3" s="1"/>
  <c r="H399" i="3" s="1"/>
  <c r="H398" i="3" s="1"/>
  <c r="H397" i="3" s="1"/>
  <c r="H396" i="3" s="1"/>
  <c r="H395" i="3" s="1"/>
  <c r="H394" i="3" s="1"/>
  <c r="H393" i="3" s="1"/>
  <c r="H392" i="3" s="1"/>
  <c r="H391" i="3" s="1"/>
  <c r="H390" i="3" s="1"/>
  <c r="H389" i="3" s="1"/>
  <c r="H388" i="3" s="1"/>
  <c r="H387" i="3" s="1"/>
  <c r="H386" i="3" s="1"/>
  <c r="H385" i="3" s="1"/>
  <c r="H384" i="3" s="1"/>
  <c r="H383" i="3" s="1"/>
  <c r="H382" i="3" s="1"/>
  <c r="H381" i="3" s="1"/>
  <c r="H380" i="3" s="1"/>
  <c r="H379" i="3" s="1"/>
  <c r="H378" i="3" s="1"/>
  <c r="H377" i="3" s="1"/>
  <c r="H376" i="3" s="1"/>
  <c r="H375" i="3" s="1"/>
  <c r="H374" i="3" s="1"/>
  <c r="H373" i="3" s="1"/>
  <c r="H372" i="3" s="1"/>
  <c r="H371" i="3" s="1"/>
  <c r="H370" i="3" s="1"/>
  <c r="H369" i="3" s="1"/>
  <c r="H368" i="3" s="1"/>
  <c r="H367" i="3" s="1"/>
  <c r="H366" i="3" s="1"/>
  <c r="H365" i="3" s="1"/>
  <c r="H364" i="3" s="1"/>
  <c r="H363" i="3" s="1"/>
  <c r="H362" i="3" s="1"/>
  <c r="H361" i="3" s="1"/>
  <c r="H360" i="3" s="1"/>
  <c r="H359" i="3" s="1"/>
  <c r="H358" i="3" s="1"/>
  <c r="H357" i="3" s="1"/>
  <c r="H356" i="3" s="1"/>
  <c r="H355" i="3" s="1"/>
  <c r="H354" i="3" s="1"/>
  <c r="H353" i="3" s="1"/>
  <c r="H352" i="3" s="1"/>
  <c r="H351" i="3" s="1"/>
  <c r="H350" i="3" s="1"/>
  <c r="H349" i="3" s="1"/>
  <c r="H348" i="3" s="1"/>
  <c r="H347" i="3" s="1"/>
  <c r="H346" i="3" s="1"/>
  <c r="H345" i="3" s="1"/>
  <c r="H344" i="3" s="1"/>
  <c r="H343" i="3" s="1"/>
  <c r="H342" i="3" s="1"/>
  <c r="H341" i="3" s="1"/>
  <c r="H340" i="3" s="1"/>
  <c r="H339" i="3" s="1"/>
  <c r="H338" i="3" s="1"/>
  <c r="H337" i="3" s="1"/>
  <c r="H336" i="3" s="1"/>
  <c r="H335" i="3" s="1"/>
  <c r="H334" i="3" s="1"/>
  <c r="H333" i="3" s="1"/>
  <c r="H332" i="3" s="1"/>
  <c r="H331" i="3" s="1"/>
  <c r="H330" i="3" s="1"/>
  <c r="H329" i="3" s="1"/>
  <c r="H328" i="3" s="1"/>
  <c r="H327" i="3" s="1"/>
  <c r="H326" i="3" s="1"/>
  <c r="H325" i="3" s="1"/>
  <c r="H324" i="3" s="1"/>
  <c r="H323" i="3" s="1"/>
  <c r="H322" i="3" s="1"/>
  <c r="H321" i="3" s="1"/>
  <c r="H320" i="3" s="1"/>
  <c r="H319" i="3" s="1"/>
  <c r="H318" i="3" s="1"/>
  <c r="H317" i="3" s="1"/>
  <c r="H316" i="3" s="1"/>
  <c r="H315" i="3" s="1"/>
  <c r="H314" i="3" s="1"/>
  <c r="H313" i="3" s="1"/>
  <c r="H312" i="3" s="1"/>
  <c r="H311" i="3" s="1"/>
  <c r="H310" i="3" s="1"/>
  <c r="H309" i="3" s="1"/>
  <c r="H308" i="3" s="1"/>
  <c r="H307" i="3" s="1"/>
  <c r="H306" i="3" s="1"/>
  <c r="H305" i="3" s="1"/>
  <c r="H304" i="3" s="1"/>
  <c r="H303" i="3" s="1"/>
  <c r="H302" i="3" s="1"/>
  <c r="H301" i="3" s="1"/>
  <c r="H300" i="3" s="1"/>
  <c r="H299" i="3" s="1"/>
  <c r="H298" i="3" s="1"/>
  <c r="H297" i="3" s="1"/>
  <c r="H296" i="3" s="1"/>
  <c r="H295" i="3" s="1"/>
  <c r="H294" i="3" s="1"/>
  <c r="H293" i="3" s="1"/>
  <c r="H292" i="3" s="1"/>
  <c r="H291" i="3" s="1"/>
  <c r="H290" i="3" s="1"/>
  <c r="H289" i="3" s="1"/>
  <c r="H288" i="3" s="1"/>
  <c r="H287" i="3" s="1"/>
  <c r="H286" i="3" s="1"/>
  <c r="H285" i="3" s="1"/>
  <c r="H284" i="3" s="1"/>
  <c r="H283" i="3" s="1"/>
  <c r="H282" i="3" s="1"/>
  <c r="H281" i="3" s="1"/>
  <c r="H280" i="3" s="1"/>
  <c r="H279" i="3" s="1"/>
  <c r="H278" i="3" s="1"/>
  <c r="H277" i="3" s="1"/>
  <c r="H276" i="3" s="1"/>
  <c r="H275" i="3" s="1"/>
  <c r="H274" i="3" s="1"/>
  <c r="H273" i="3" s="1"/>
  <c r="H272" i="3" s="1"/>
  <c r="H271" i="3" s="1"/>
  <c r="H270" i="3" s="1"/>
  <c r="H269" i="3" s="1"/>
  <c r="H268" i="3" s="1"/>
  <c r="H267" i="3" s="1"/>
  <c r="H266" i="3" s="1"/>
  <c r="H265" i="3" s="1"/>
  <c r="H264" i="3" s="1"/>
  <c r="H263" i="3" s="1"/>
  <c r="H262" i="3" s="1"/>
  <c r="H261" i="3" s="1"/>
  <c r="H260" i="3" s="1"/>
  <c r="H259" i="3" s="1"/>
  <c r="H258" i="3" s="1"/>
  <c r="H257" i="3" s="1"/>
  <c r="H256" i="3" s="1"/>
  <c r="H255" i="3" s="1"/>
  <c r="H254" i="3" s="1"/>
  <c r="H253" i="3" s="1"/>
  <c r="H252" i="3" s="1"/>
  <c r="H251" i="3" s="1"/>
  <c r="H250" i="3" s="1"/>
  <c r="H249" i="3" s="1"/>
  <c r="H248" i="3" s="1"/>
  <c r="H247" i="3" s="1"/>
  <c r="H246" i="3" s="1"/>
  <c r="H245" i="3" s="1"/>
  <c r="H244" i="3" s="1"/>
  <c r="H243" i="3" s="1"/>
  <c r="H242" i="3" s="1"/>
  <c r="H241" i="3" s="1"/>
  <c r="H240" i="3" s="1"/>
  <c r="H239" i="3" s="1"/>
  <c r="H238" i="3" s="1"/>
  <c r="H237" i="3" s="1"/>
  <c r="H236" i="3" s="1"/>
  <c r="H235" i="3" s="1"/>
  <c r="H234" i="3" s="1"/>
  <c r="H233" i="3" s="1"/>
  <c r="H232" i="3" s="1"/>
  <c r="H231" i="3" s="1"/>
  <c r="H230" i="3" s="1"/>
  <c r="H229" i="3" s="1"/>
  <c r="H228" i="3" s="1"/>
  <c r="H227" i="3" s="1"/>
  <c r="H226" i="3" s="1"/>
  <c r="H225" i="3" s="1"/>
  <c r="H224" i="3" s="1"/>
  <c r="H223" i="3" s="1"/>
  <c r="H222" i="3" s="1"/>
  <c r="H221" i="3" s="1"/>
  <c r="H220" i="3" s="1"/>
  <c r="H219" i="3" s="1"/>
  <c r="H218" i="3" s="1"/>
  <c r="H217" i="3" s="1"/>
  <c r="H216" i="3" s="1"/>
  <c r="H215" i="3" s="1"/>
  <c r="H214" i="3" s="1"/>
  <c r="H213" i="3" s="1"/>
  <c r="H212" i="3" s="1"/>
  <c r="H211" i="3" s="1"/>
  <c r="H210" i="3" s="1"/>
  <c r="H209" i="3" s="1"/>
  <c r="H208" i="3" s="1"/>
  <c r="H207" i="3" s="1"/>
  <c r="H206" i="3" s="1"/>
  <c r="H205" i="3" s="1"/>
  <c r="H204" i="3" s="1"/>
  <c r="H203" i="3" s="1"/>
  <c r="H202" i="3" s="1"/>
  <c r="H201" i="3" s="1"/>
  <c r="H200" i="3" s="1"/>
  <c r="H199" i="3" s="1"/>
  <c r="H198" i="3" s="1"/>
  <c r="H197" i="3" s="1"/>
  <c r="H196" i="3" s="1"/>
  <c r="H195" i="3" s="1"/>
  <c r="H194" i="3" s="1"/>
  <c r="H193" i="3" s="1"/>
  <c r="H192" i="3" s="1"/>
  <c r="H191" i="3" s="1"/>
  <c r="H190" i="3" s="1"/>
  <c r="H189" i="3" s="1"/>
  <c r="H188" i="3" s="1"/>
  <c r="H187" i="3" s="1"/>
  <c r="H186" i="3" s="1"/>
  <c r="H185" i="3" s="1"/>
  <c r="H184" i="3" s="1"/>
  <c r="H183" i="3" s="1"/>
  <c r="H182" i="3" s="1"/>
  <c r="H181" i="3" s="1"/>
  <c r="H180" i="3" s="1"/>
  <c r="H179" i="3" s="1"/>
  <c r="H178" i="3" s="1"/>
  <c r="H177" i="3" s="1"/>
  <c r="H176" i="3" s="1"/>
  <c r="H175" i="3" s="1"/>
  <c r="H174" i="3" s="1"/>
  <c r="H173" i="3" s="1"/>
  <c r="H172" i="3" s="1"/>
  <c r="H171" i="3" s="1"/>
  <c r="H170" i="3" s="1"/>
  <c r="H169" i="3" s="1"/>
  <c r="H168" i="3" s="1"/>
  <c r="H167" i="3" s="1"/>
  <c r="H166" i="3" s="1"/>
  <c r="H165" i="3" s="1"/>
  <c r="H164" i="3" s="1"/>
  <c r="H163" i="3" s="1"/>
  <c r="H162" i="3" s="1"/>
  <c r="H161" i="3" s="1"/>
  <c r="H160" i="3" s="1"/>
  <c r="H159" i="3" s="1"/>
  <c r="H158" i="3" s="1"/>
  <c r="H157" i="3" s="1"/>
  <c r="H156" i="3" s="1"/>
  <c r="H155" i="3" s="1"/>
  <c r="H154" i="3" s="1"/>
  <c r="H153" i="3" s="1"/>
  <c r="H152" i="3" s="1"/>
  <c r="H151" i="3" s="1"/>
  <c r="H150" i="3" s="1"/>
  <c r="H149" i="3" s="1"/>
  <c r="H148" i="3" s="1"/>
  <c r="H147" i="3" s="1"/>
  <c r="H146" i="3" s="1"/>
  <c r="H145" i="3" s="1"/>
  <c r="H144" i="3" s="1"/>
  <c r="H143" i="3" s="1"/>
  <c r="H142" i="3" s="1"/>
  <c r="H141" i="3" s="1"/>
  <c r="H140" i="3" s="1"/>
  <c r="H139" i="3" s="1"/>
  <c r="H138" i="3" s="1"/>
  <c r="H137" i="3" s="1"/>
  <c r="H136" i="3" s="1"/>
  <c r="H135" i="3" s="1"/>
  <c r="H134" i="3" s="1"/>
  <c r="H133" i="3" s="1"/>
  <c r="H132" i="3" s="1"/>
  <c r="H131" i="3" s="1"/>
  <c r="H130" i="3" s="1"/>
  <c r="H129" i="3" s="1"/>
  <c r="H128" i="3" s="1"/>
  <c r="H127" i="3" s="1"/>
  <c r="H126" i="3" s="1"/>
  <c r="H125" i="3" s="1"/>
  <c r="H124" i="3" s="1"/>
  <c r="H123" i="3" s="1"/>
  <c r="H122" i="3" s="1"/>
  <c r="H121" i="3" s="1"/>
  <c r="H120" i="3" s="1"/>
  <c r="H119" i="3" s="1"/>
  <c r="H118" i="3" s="1"/>
  <c r="H117" i="3" s="1"/>
  <c r="H116" i="3" s="1"/>
  <c r="H115" i="3" s="1"/>
  <c r="H114" i="3" s="1"/>
  <c r="H113" i="3" s="1"/>
  <c r="H112" i="3" s="1"/>
  <c r="H111" i="3" s="1"/>
  <c r="H110" i="3" s="1"/>
  <c r="H109" i="3" s="1"/>
  <c r="H108" i="3" s="1"/>
  <c r="H107" i="3" s="1"/>
  <c r="H106" i="3" s="1"/>
  <c r="H105" i="3" s="1"/>
  <c r="H104" i="3" s="1"/>
  <c r="H103" i="3" s="1"/>
  <c r="H102" i="3" s="1"/>
  <c r="H101" i="3" s="1"/>
  <c r="H100" i="3" s="1"/>
  <c r="H99" i="3" s="1"/>
  <c r="H98" i="3" s="1"/>
  <c r="H97" i="3" s="1"/>
  <c r="H96" i="3" s="1"/>
  <c r="H95" i="3" s="1"/>
  <c r="H94" i="3" s="1"/>
  <c r="H93" i="3" s="1"/>
  <c r="H92" i="3" s="1"/>
  <c r="H91" i="3" s="1"/>
  <c r="H90" i="3" s="1"/>
  <c r="H89" i="3" s="1"/>
  <c r="H88" i="3" s="1"/>
  <c r="H87" i="3" s="1"/>
  <c r="H86" i="3" s="1"/>
  <c r="H85" i="3" s="1"/>
  <c r="H84" i="3" s="1"/>
  <c r="H83" i="3" s="1"/>
  <c r="H82" i="3" s="1"/>
  <c r="H81" i="3" s="1"/>
  <c r="H80" i="3" s="1"/>
  <c r="H79" i="3" s="1"/>
  <c r="H78" i="3" s="1"/>
  <c r="H77" i="3" s="1"/>
  <c r="H76" i="3" s="1"/>
  <c r="H75" i="3" s="1"/>
  <c r="H74" i="3" s="1"/>
  <c r="H73" i="3" s="1"/>
  <c r="H72" i="3" s="1"/>
  <c r="H71" i="3" s="1"/>
  <c r="H70" i="3" s="1"/>
  <c r="H69" i="3" s="1"/>
  <c r="H68" i="3" s="1"/>
  <c r="H67" i="3" s="1"/>
  <c r="H66" i="3" s="1"/>
  <c r="H65" i="3" s="1"/>
  <c r="H64" i="3" s="1"/>
  <c r="H63" i="3" s="1"/>
  <c r="H62" i="3" s="1"/>
  <c r="H61" i="3" s="1"/>
  <c r="H60" i="3" s="1"/>
  <c r="H59" i="3" s="1"/>
  <c r="H58" i="3" s="1"/>
  <c r="H57" i="3" s="1"/>
  <c r="H56" i="3" s="1"/>
  <c r="H55" i="3" s="1"/>
  <c r="H54" i="3" s="1"/>
  <c r="H53" i="3" s="1"/>
  <c r="H52" i="3" s="1"/>
  <c r="H51" i="3" s="1"/>
  <c r="H50" i="3" s="1"/>
  <c r="H49" i="3" s="1"/>
  <c r="H48" i="3" s="1"/>
  <c r="H47" i="3" s="1"/>
  <c r="H46" i="3" s="1"/>
  <c r="H45" i="3" s="1"/>
  <c r="H44" i="3" s="1"/>
  <c r="H43" i="3" s="1"/>
  <c r="H42" i="3" s="1"/>
  <c r="H41" i="3" s="1"/>
  <c r="H40" i="3" s="1"/>
  <c r="H39" i="3" s="1"/>
  <c r="H38" i="3" s="1"/>
  <c r="H37" i="3" s="1"/>
  <c r="H36" i="3" s="1"/>
  <c r="H35" i="3" s="1"/>
  <c r="H34" i="3" s="1"/>
  <c r="H33" i="3" s="1"/>
  <c r="H32" i="3" s="1"/>
  <c r="H31" i="3" s="1"/>
  <c r="H30" i="3" s="1"/>
  <c r="H29" i="3" s="1"/>
  <c r="H28" i="3" s="1"/>
  <c r="H27" i="3" s="1"/>
  <c r="H26" i="3" s="1"/>
  <c r="H25" i="3" s="1"/>
  <c r="H24" i="3" s="1"/>
  <c r="H23" i="3" s="1"/>
  <c r="H22" i="3" s="1"/>
  <c r="H21" i="3" l="1"/>
  <c r="N21" i="3" s="1"/>
</calcChain>
</file>

<file path=xl/sharedStrings.xml><?xml version="1.0" encoding="utf-8"?>
<sst xmlns="http://schemas.openxmlformats.org/spreadsheetml/2006/main" count="171" uniqueCount="98">
  <si>
    <t>Chamber Measurements</t>
  </si>
  <si>
    <t>Inches</t>
  </si>
  <si>
    <t>Area (Square inches)</t>
  </si>
  <si>
    <r>
      <t>Area Equation used*</t>
    </r>
    <r>
      <rPr>
        <sz val="10"/>
        <color theme="1"/>
        <rFont val="Calibri"/>
        <family val="2"/>
        <scheme val="minor"/>
      </rPr>
      <t xml:space="preserve">            for chamber measurements</t>
    </r>
  </si>
  <si>
    <t>Area (square inches)</t>
  </si>
  <si>
    <t>Volume (cubic inches)</t>
  </si>
  <si>
    <t>Volume (cubic feet)</t>
  </si>
  <si>
    <t>2/3HWL</t>
  </si>
  <si>
    <t>Area Square feet</t>
  </si>
  <si>
    <t>Volume Cubic feet</t>
  </si>
  <si>
    <t>feet</t>
  </si>
  <si>
    <t>Stone Below</t>
  </si>
  <si>
    <t>Stone Above</t>
  </si>
  <si>
    <t>StormChamber 44inch Storage Volume</t>
  </si>
  <si>
    <r>
      <t xml:space="preserve">Volume </t>
    </r>
    <r>
      <rPr>
        <b/>
        <sz val="10"/>
        <color theme="1"/>
        <rFont val="Calibri"/>
        <family val="2"/>
        <scheme val="minor"/>
      </rPr>
      <t>(cubic feet)</t>
    </r>
  </si>
  <si>
    <t>* Maximum Storage Height/ Height for Total Volume</t>
  </si>
  <si>
    <t>Chamber</t>
  </si>
  <si>
    <r>
      <t xml:space="preserve">Height </t>
    </r>
    <r>
      <rPr>
        <b/>
        <sz val="8"/>
        <color theme="1"/>
        <rFont val="Calibri"/>
        <family val="2"/>
        <scheme val="minor"/>
      </rPr>
      <t>(inches from bottom of System up)</t>
    </r>
  </si>
  <si>
    <t>Chamber Storage</t>
  </si>
  <si>
    <t>Chamber storage</t>
  </si>
  <si>
    <t>Level</t>
  </si>
  <si>
    <t>Storage Volume (cf)</t>
  </si>
  <si>
    <t>Total Volume (cf)</t>
  </si>
  <si>
    <t>Surounding Stone Storage</t>
  </si>
  <si>
    <t>Total Storage</t>
  </si>
  <si>
    <t>Stone</t>
  </si>
  <si>
    <t>Total Volume (cubic inches)</t>
  </si>
  <si>
    <t>Total Volume (CF)</t>
  </si>
  <si>
    <t>Stone Storage</t>
  </si>
  <si>
    <r>
      <rPr>
        <b/>
        <sz val="11"/>
        <color theme="1"/>
        <rFont val="Calibri"/>
        <family val="2"/>
        <scheme val="minor"/>
      </rPr>
      <t xml:space="preserve">Volume </t>
    </r>
    <r>
      <rPr>
        <sz val="10"/>
        <color theme="1"/>
        <rFont val="Calibri"/>
        <family val="2"/>
        <scheme val="minor"/>
      </rPr>
      <t>(c</t>
    </r>
    <r>
      <rPr>
        <b/>
        <sz val="10"/>
        <color theme="1"/>
        <rFont val="Calibri"/>
        <family val="2"/>
        <scheme val="minor"/>
      </rPr>
      <t>ubic feet</t>
    </r>
    <r>
      <rPr>
        <sz val="10"/>
        <color theme="1"/>
        <rFont val="Calibri"/>
        <family val="2"/>
        <scheme val="minor"/>
      </rPr>
      <t>)</t>
    </r>
  </si>
  <si>
    <t>total</t>
  </si>
  <si>
    <t>Stone Above (inch)</t>
  </si>
  <si>
    <t>Stone Below (inch)</t>
  </si>
  <si>
    <t>Stone on each side (inch)</t>
  </si>
  <si>
    <t>Cumulative Storage</t>
  </si>
  <si>
    <t>Number of Chambers</t>
  </si>
  <si>
    <t>Total System Storage Volume</t>
  </si>
  <si>
    <t>Incremental Total System Storage</t>
  </si>
  <si>
    <t xml:space="preserve"> Volume (cubic feet)</t>
  </si>
  <si>
    <t>*65</t>
  </si>
  <si>
    <t xml:space="preserve">Installed Length (L) </t>
  </si>
  <si>
    <t xml:space="preserve">Width (W) </t>
  </si>
  <si>
    <t xml:space="preserve">Height (H) </t>
  </si>
  <si>
    <t xml:space="preserve">Installed Length </t>
  </si>
  <si>
    <t>Storage Volume (cubic)</t>
  </si>
  <si>
    <t>chamber</t>
  </si>
  <si>
    <t>fill height from bottom</t>
  </si>
  <si>
    <t>Area from top to fill line</t>
  </si>
  <si>
    <t>System Height</t>
  </si>
  <si>
    <t>StormChamber Staged Storage</t>
  </si>
  <si>
    <t>Project:</t>
  </si>
  <si>
    <t>Location:</t>
  </si>
  <si>
    <t>Date:</t>
  </si>
  <si>
    <t>SC-44</t>
  </si>
  <si>
    <t>Imperial</t>
  </si>
  <si>
    <t>Metric</t>
  </si>
  <si>
    <t>No</t>
  </si>
  <si>
    <t>Yes</t>
  </si>
  <si>
    <t>Chamber Dimensions</t>
  </si>
  <si>
    <t>Area from top to fill line (in)</t>
  </si>
  <si>
    <t>Area from top to fill line (ft)</t>
  </si>
  <si>
    <t xml:space="preserve">Height </t>
  </si>
  <si>
    <t xml:space="preserve">Width </t>
  </si>
  <si>
    <t xml:space="preserve">Length </t>
  </si>
  <si>
    <t>Total Number of Chambers</t>
  </si>
  <si>
    <t>Total Number of Rows</t>
  </si>
  <si>
    <t>Choose a Chamber Model</t>
  </si>
  <si>
    <t>Engineer:</t>
  </si>
  <si>
    <t>sum of chamber segments</t>
  </si>
  <si>
    <t>SC-34W</t>
  </si>
  <si>
    <t>Stone Void (Industry Standard is 40%)</t>
  </si>
  <si>
    <t>SC-34E</t>
  </si>
  <si>
    <t>Border width</t>
  </si>
  <si>
    <t>Choose Chamber Model</t>
  </si>
  <si>
    <t>stone above min</t>
  </si>
  <si>
    <t>stone above max</t>
  </si>
  <si>
    <t>stone below min</t>
  </si>
  <si>
    <t>space between min</t>
  </si>
  <si>
    <t>IMPERIAL</t>
  </si>
  <si>
    <t>METRIC</t>
  </si>
  <si>
    <t>Choose Measurement Type</t>
  </si>
  <si>
    <t>SC-18</t>
  </si>
  <si>
    <t>note: best way to include the start and ends is to have a separate column for start/end chambers</t>
  </si>
  <si>
    <t>Incremental                                   Single Chamber                           (cubic feet)</t>
  </si>
  <si>
    <t>Height of System                                       (inches)</t>
  </si>
  <si>
    <t>Incremental                                   Total Chambers                             (cubic feet)</t>
  </si>
  <si>
    <t>Incremental                                  Stone                                   (cubic feet)</t>
  </si>
  <si>
    <t>Incremental                                             Chamber &amp; Stone                                   (cubic feet)</t>
  </si>
  <si>
    <t>Cumulative                               Chamber &amp; Stone                                 (cubic feet)</t>
  </si>
  <si>
    <t>Elevation (feet)</t>
  </si>
  <si>
    <t>Height of System (mm)</t>
  </si>
  <si>
    <t>Incremental Single Chamber (cubic meters)</t>
  </si>
  <si>
    <t>Incremental Total Chambers (cubic meters)</t>
  </si>
  <si>
    <t>Incremental Stone           (cubic meters)</t>
  </si>
  <si>
    <t>Incremental Chamber &amp; Stone             (cubic meters)</t>
  </si>
  <si>
    <t>Cumulative Chamber and Stone             (cubic meters)</t>
  </si>
  <si>
    <t>Elevation (meters)</t>
  </si>
  <si>
    <t>Visit us at ndspro.com, or                                                                        for assistance, contact us at (888) 825-4716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</si>
</sst>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"/>
    <numFmt numFmtId="165" formatCode=";;;"/>
    <numFmt numFmtId="166" formatCode="0.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indexed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Verdana"/>
      <family val="2"/>
    </font>
    <font>
      <sz val="8"/>
      <color rgb="FF000000"/>
      <name val="Tahoma"/>
      <family val="2"/>
    </font>
    <font>
      <sz val="11"/>
      <color theme="0"/>
      <name val="Calibri"/>
      <family val="2"/>
      <scheme val="minor"/>
    </font>
    <font>
      <sz val="11"/>
      <color theme="1" tint="0.499984740745262"/>
      <name val="Webdings"/>
      <family val="1"/>
      <charset val="2"/>
    </font>
    <font>
      <sz val="11"/>
      <name val="Calibri"/>
      <family val="2"/>
    </font>
    <font>
      <b/>
      <sz val="18"/>
      <color theme="0"/>
      <name val="Calibri"/>
      <family val="2"/>
      <scheme val="minor"/>
    </font>
    <font>
      <b/>
      <sz val="8"/>
      <color rgb="FFCC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4B9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77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9" fontId="0" fillId="0" borderId="0" xfId="2" applyNumberFormat="1" applyFont="1"/>
    <xf numFmtId="43" fontId="0" fillId="0" borderId="0" xfId="1" applyFont="1" applyBorder="1"/>
    <xf numFmtId="0" fontId="2" fillId="0" borderId="0" xfId="0" applyFont="1" applyBorder="1" applyAlignment="1">
      <alignment horizontal="center" vertical="center" wrapText="1"/>
    </xf>
    <xf numFmtId="43" fontId="0" fillId="0" borderId="0" xfId="0" applyNumberFormat="1" applyBorder="1"/>
    <xf numFmtId="0" fontId="0" fillId="5" borderId="11" xfId="0" applyFill="1" applyBorder="1" applyProtection="1">
      <protection locked="0"/>
    </xf>
    <xf numFmtId="0" fontId="6" fillId="4" borderId="0" xfId="0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Protection="1">
      <protection hidden="1"/>
    </xf>
    <xf numFmtId="43" fontId="0" fillId="0" borderId="0" xfId="1" applyFont="1" applyAlignment="1" applyProtection="1">
      <alignment horizontal="center"/>
      <protection hidden="1"/>
    </xf>
    <xf numFmtId="43" fontId="0" fillId="0" borderId="0" xfId="0" applyNumberFormat="1" applyFont="1" applyAlignment="1" applyProtection="1">
      <alignment horizontal="center" vertical="center"/>
      <protection hidden="1"/>
    </xf>
    <xf numFmtId="43" fontId="0" fillId="0" borderId="0" xfId="0" applyNumberFormat="1" applyAlignment="1" applyProtection="1">
      <alignment horizontal="center"/>
      <protection hidden="1"/>
    </xf>
    <xf numFmtId="43" fontId="0" fillId="0" borderId="0" xfId="0" applyNumberFormat="1" applyProtection="1">
      <protection hidden="1"/>
    </xf>
    <xf numFmtId="0" fontId="0" fillId="4" borderId="0" xfId="0" applyFill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7" fillId="0" borderId="0" xfId="0" applyFont="1" applyBorder="1" applyProtection="1">
      <protection hidden="1"/>
    </xf>
    <xf numFmtId="0" fontId="7" fillId="0" borderId="3" xfId="0" applyFont="1" applyFill="1" applyBorder="1" applyAlignment="1" applyProtection="1">
      <protection hidden="1"/>
    </xf>
    <xf numFmtId="43" fontId="7" fillId="0" borderId="9" xfId="0" applyNumberFormat="1" applyFont="1" applyBorder="1" applyAlignment="1" applyProtection="1">
      <alignment horizontal="center"/>
      <protection hidden="1"/>
    </xf>
    <xf numFmtId="43" fontId="7" fillId="0" borderId="7" xfId="0" applyNumberFormat="1" applyFont="1" applyBorder="1" applyAlignment="1" applyProtection="1">
      <alignment horizontal="center"/>
      <protection hidden="1"/>
    </xf>
    <xf numFmtId="0" fontId="7" fillId="0" borderId="7" xfId="0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7" fillId="0" borderId="2" xfId="0" applyFont="1" applyFill="1" applyBorder="1" applyAlignment="1" applyProtection="1">
      <alignment horizontal="left"/>
      <protection hidden="1"/>
    </xf>
    <xf numFmtId="43" fontId="0" fillId="0" borderId="10" xfId="0" applyNumberFormat="1" applyFont="1" applyBorder="1" applyAlignment="1" applyProtection="1">
      <alignment horizontal="center"/>
      <protection hidden="1"/>
    </xf>
    <xf numFmtId="43" fontId="0" fillId="0" borderId="12" xfId="0" applyNumberFormat="1" applyFont="1" applyBorder="1" applyAlignment="1" applyProtection="1">
      <alignment horizontal="center"/>
      <protection hidden="1"/>
    </xf>
    <xf numFmtId="43" fontId="0" fillId="0" borderId="6" xfId="0" applyNumberFormat="1" applyBorder="1" applyProtection="1">
      <protection hidden="1"/>
    </xf>
    <xf numFmtId="0" fontId="7" fillId="0" borderId="0" xfId="0" applyFont="1" applyBorder="1" applyAlignment="1" applyProtection="1">
      <protection hidden="1"/>
    </xf>
    <xf numFmtId="43" fontId="0" fillId="0" borderId="8" xfId="0" applyNumberFormat="1" applyBorder="1" applyAlignment="1" applyProtection="1">
      <alignment horizontal="center"/>
      <protection hidden="1"/>
    </xf>
    <xf numFmtId="43" fontId="0" fillId="0" borderId="6" xfId="0" applyNumberFormat="1" applyBorder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Border="1" applyAlignment="1" applyProtection="1"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Border="1" applyProtection="1"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0" fillId="4" borderId="0" xfId="0" applyFill="1" applyBorder="1" applyAlignment="1" applyProtection="1">
      <alignment horizontal="center" wrapText="1"/>
      <protection hidden="1"/>
    </xf>
    <xf numFmtId="0" fontId="0" fillId="0" borderId="2" xfId="0" applyBorder="1" applyAlignment="1" applyProtection="1">
      <alignment horizontal="right" vertical="center" wrapText="1"/>
      <protection hidden="1"/>
    </xf>
    <xf numFmtId="43" fontId="0" fillId="0" borderId="0" xfId="0" applyNumberFormat="1" applyBorder="1" applyAlignment="1" applyProtection="1">
      <alignment horizontal="center" vertical="center" wrapText="1"/>
      <protection hidden="1"/>
    </xf>
    <xf numFmtId="43" fontId="0" fillId="0" borderId="10" xfId="0" applyNumberFormat="1" applyFont="1" applyBorder="1" applyAlignment="1" applyProtection="1">
      <alignment horizontal="center" vertical="center" wrapText="1"/>
      <protection hidden="1"/>
    </xf>
    <xf numFmtId="43" fontId="0" fillId="0" borderId="10" xfId="0" applyNumberFormat="1" applyBorder="1" applyProtection="1">
      <protection hidden="1"/>
    </xf>
    <xf numFmtId="1" fontId="0" fillId="0" borderId="2" xfId="0" applyNumberFormat="1" applyFont="1" applyBorder="1" applyAlignment="1" applyProtection="1">
      <alignment horizontal="right" vertical="center" wrapText="1"/>
      <protection hidden="1"/>
    </xf>
    <xf numFmtId="43" fontId="0" fillId="0" borderId="8" xfId="0" applyNumberFormat="1" applyFont="1" applyBorder="1" applyAlignment="1" applyProtection="1">
      <alignment horizontal="center" vertical="center" wrapText="1"/>
      <protection hidden="1"/>
    </xf>
    <xf numFmtId="43" fontId="0" fillId="0" borderId="8" xfId="0" applyNumberFormat="1" applyBorder="1" applyProtection="1">
      <protection hidden="1"/>
    </xf>
    <xf numFmtId="1" fontId="0" fillId="0" borderId="3" xfId="0" applyNumberFormat="1" applyBorder="1" applyAlignment="1" applyProtection="1">
      <alignment horizontal="right" vertical="center" wrapText="1"/>
      <protection hidden="1"/>
    </xf>
    <xf numFmtId="43" fontId="0" fillId="0" borderId="7" xfId="0" applyNumberFormat="1" applyBorder="1" applyAlignment="1" applyProtection="1">
      <alignment horizontal="center" vertical="center" wrapText="1"/>
      <protection hidden="1"/>
    </xf>
    <xf numFmtId="43" fontId="0" fillId="0" borderId="3" xfId="0" applyNumberFormat="1" applyBorder="1" applyAlignment="1" applyProtection="1">
      <alignment horizontal="center" vertical="center" wrapText="1"/>
      <protection hidden="1"/>
    </xf>
    <xf numFmtId="43" fontId="0" fillId="0" borderId="9" xfId="0" applyNumberFormat="1" applyFont="1" applyBorder="1" applyAlignment="1" applyProtection="1">
      <alignment horizontal="center" vertical="center" wrapText="1"/>
      <protection hidden="1"/>
    </xf>
    <xf numFmtId="0" fontId="0" fillId="4" borderId="6" xfId="0" applyFill="1" applyBorder="1" applyAlignment="1" applyProtection="1">
      <alignment horizontal="center" wrapText="1"/>
      <protection hidden="1"/>
    </xf>
    <xf numFmtId="43" fontId="0" fillId="0" borderId="9" xfId="0" applyNumberFormat="1" applyBorder="1" applyProtection="1">
      <protection hidden="1"/>
    </xf>
    <xf numFmtId="1" fontId="0" fillId="0" borderId="2" xfId="0" applyNumberFormat="1" applyBorder="1" applyAlignment="1" applyProtection="1">
      <alignment horizontal="right" vertical="center" wrapText="1"/>
      <protection hidden="1"/>
    </xf>
    <xf numFmtId="1" fontId="0" fillId="0" borderId="2" xfId="0" applyNumberFormat="1" applyBorder="1" applyAlignment="1" applyProtection="1">
      <alignment horizontal="right"/>
      <protection hidden="1"/>
    </xf>
    <xf numFmtId="43" fontId="0" fillId="4" borderId="6" xfId="1" applyFont="1" applyFill="1" applyBorder="1" applyProtection="1">
      <protection hidden="1"/>
    </xf>
    <xf numFmtId="1" fontId="0" fillId="0" borderId="2" xfId="0" applyNumberFormat="1" applyBorder="1" applyProtection="1">
      <protection hidden="1"/>
    </xf>
    <xf numFmtId="43" fontId="0" fillId="4" borderId="0" xfId="1" applyFont="1" applyFill="1" applyBorder="1" applyProtection="1">
      <protection hidden="1"/>
    </xf>
    <xf numFmtId="1" fontId="0" fillId="0" borderId="3" xfId="0" applyNumberFormat="1" applyBorder="1" applyProtection="1">
      <protection hidden="1"/>
    </xf>
    <xf numFmtId="1" fontId="0" fillId="0" borderId="5" xfId="0" applyNumberFormat="1" applyBorder="1" applyProtection="1">
      <protection hidden="1"/>
    </xf>
    <xf numFmtId="43" fontId="0" fillId="0" borderId="1" xfId="0" applyNumberFormat="1" applyBorder="1" applyAlignment="1" applyProtection="1">
      <alignment horizontal="center" vertical="center" wrapText="1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top"/>
      <protection hidden="1"/>
    </xf>
    <xf numFmtId="0" fontId="2" fillId="0" borderId="0" xfId="0" applyFont="1" applyProtection="1"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43" fontId="0" fillId="0" borderId="0" xfId="1" applyFont="1" applyBorder="1" applyAlignment="1" applyProtection="1">
      <alignment horizontal="center"/>
      <protection hidden="1"/>
    </xf>
    <xf numFmtId="43" fontId="0" fillId="0" borderId="0" xfId="0" applyNumberFormat="1" applyBorder="1" applyAlignment="1" applyProtection="1">
      <alignment horizontal="center"/>
      <protection hidden="1"/>
    </xf>
    <xf numFmtId="0" fontId="2" fillId="0" borderId="2" xfId="0" applyFont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43" fontId="0" fillId="0" borderId="0" xfId="0" applyNumberFormat="1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43" fontId="0" fillId="0" borderId="0" xfId="1" applyFont="1" applyBorder="1" applyAlignment="1" applyProtection="1">
      <alignment horizontal="right" vertical="center" wrapText="1"/>
      <protection hidden="1"/>
    </xf>
    <xf numFmtId="43" fontId="0" fillId="0" borderId="12" xfId="1" applyFont="1" applyBorder="1" applyProtection="1">
      <protection hidden="1"/>
    </xf>
    <xf numFmtId="43" fontId="0" fillId="0" borderId="2" xfId="1" applyFont="1" applyBorder="1" applyProtection="1">
      <protection hidden="1"/>
    </xf>
    <xf numFmtId="43" fontId="0" fillId="0" borderId="5" xfId="1" applyFont="1" applyBorder="1" applyProtection="1">
      <protection hidden="1"/>
    </xf>
    <xf numFmtId="43" fontId="0" fillId="0" borderId="0" xfId="0" applyNumberFormat="1" applyFont="1" applyBorder="1" applyAlignment="1" applyProtection="1">
      <alignment horizontal="center" vertical="center" wrapText="1"/>
      <protection hidden="1"/>
    </xf>
    <xf numFmtId="43" fontId="0" fillId="0" borderId="6" xfId="1" applyFont="1" applyBorder="1" applyProtection="1">
      <protection hidden="1"/>
    </xf>
    <xf numFmtId="43" fontId="0" fillId="0" borderId="0" xfId="1" applyFont="1" applyProtection="1">
      <protection hidden="1"/>
    </xf>
    <xf numFmtId="0" fontId="0" fillId="0" borderId="0" xfId="0" applyFont="1" applyProtection="1">
      <protection hidden="1"/>
    </xf>
    <xf numFmtId="43" fontId="0" fillId="0" borderId="7" xfId="1" applyFont="1" applyBorder="1" applyAlignment="1" applyProtection="1">
      <alignment horizontal="right" vertical="center" wrapText="1"/>
      <protection hidden="1"/>
    </xf>
    <xf numFmtId="43" fontId="0" fillId="0" borderId="1" xfId="1" applyFont="1" applyBorder="1" applyAlignment="1" applyProtection="1">
      <alignment horizontal="right" vertical="center" wrapText="1"/>
      <protection hidden="1"/>
    </xf>
    <xf numFmtId="43" fontId="0" fillId="0" borderId="7" xfId="1" applyFont="1" applyBorder="1" applyProtection="1">
      <protection hidden="1"/>
    </xf>
    <xf numFmtId="43" fontId="0" fillId="0" borderId="3" xfId="1" applyFont="1" applyBorder="1" applyProtection="1">
      <protection hidden="1"/>
    </xf>
    <xf numFmtId="43" fontId="0" fillId="0" borderId="6" xfId="1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vertical="top"/>
      <protection hidden="1"/>
    </xf>
    <xf numFmtId="43" fontId="0" fillId="0" borderId="7" xfId="1" applyFont="1" applyBorder="1" applyAlignment="1" applyProtection="1">
      <alignment vertical="center"/>
      <protection hidden="1"/>
    </xf>
    <xf numFmtId="43" fontId="0" fillId="0" borderId="1" xfId="1" applyFont="1" applyBorder="1" applyAlignment="1" applyProtection="1">
      <alignment horizontal="center"/>
      <protection hidden="1"/>
    </xf>
    <xf numFmtId="43" fontId="0" fillId="0" borderId="12" xfId="1" applyFont="1" applyBorder="1" applyAlignment="1" applyProtection="1">
      <alignment horizontal="right"/>
      <protection hidden="1"/>
    </xf>
    <xf numFmtId="43" fontId="0" fillId="0" borderId="4" xfId="1" applyFont="1" applyBorder="1" applyAlignment="1" applyProtection="1">
      <alignment horizontal="right"/>
      <protection hidden="1"/>
    </xf>
    <xf numFmtId="43" fontId="0" fillId="0" borderId="5" xfId="1" applyFont="1" applyBorder="1" applyAlignment="1" applyProtection="1">
      <alignment horizontal="right"/>
      <protection hidden="1"/>
    </xf>
    <xf numFmtId="43" fontId="0" fillId="0" borderId="6" xfId="1" applyFont="1" applyBorder="1" applyAlignment="1" applyProtection="1">
      <alignment horizontal="right"/>
      <protection hidden="1"/>
    </xf>
    <xf numFmtId="43" fontId="0" fillId="0" borderId="0" xfId="1" applyFont="1" applyBorder="1" applyAlignment="1" applyProtection="1">
      <alignment horizontal="right"/>
      <protection hidden="1"/>
    </xf>
    <xf numFmtId="43" fontId="0" fillId="0" borderId="2" xfId="1" applyFont="1" applyBorder="1" applyAlignment="1" applyProtection="1">
      <alignment horizontal="right"/>
      <protection hidden="1"/>
    </xf>
    <xf numFmtId="43" fontId="0" fillId="0" borderId="7" xfId="1" applyFont="1" applyBorder="1" applyAlignment="1" applyProtection="1">
      <alignment horizontal="right"/>
      <protection hidden="1"/>
    </xf>
    <xf numFmtId="43" fontId="0" fillId="0" borderId="1" xfId="1" applyFont="1" applyBorder="1" applyAlignment="1" applyProtection="1">
      <alignment horizontal="right"/>
      <protection hidden="1"/>
    </xf>
    <xf numFmtId="43" fontId="0" fillId="0" borderId="3" xfId="1" applyFont="1" applyBorder="1" applyAlignment="1" applyProtection="1">
      <alignment horizontal="right"/>
      <protection hidden="1"/>
    </xf>
    <xf numFmtId="43" fontId="0" fillId="6" borderId="11" xfId="0" applyNumberFormat="1" applyFill="1" applyBorder="1" applyProtection="1">
      <protection hidden="1"/>
    </xf>
    <xf numFmtId="0" fontId="2" fillId="0" borderId="3" xfId="0" applyFont="1" applyBorder="1" applyProtection="1"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43" fontId="0" fillId="0" borderId="5" xfId="0" applyNumberFormat="1" applyBorder="1" applyAlignment="1" applyProtection="1">
      <alignment horizontal="center" vertical="center" wrapText="1"/>
      <protection hidden="1"/>
    </xf>
    <xf numFmtId="43" fontId="0" fillId="0" borderId="2" xfId="0" applyNumberFormat="1" applyBorder="1" applyAlignment="1" applyProtection="1">
      <alignment horizontal="center" vertical="center" wrapText="1"/>
      <protection hidden="1"/>
    </xf>
    <xf numFmtId="0" fontId="0" fillId="0" borderId="0" xfId="0" applyFont="1"/>
    <xf numFmtId="0" fontId="3" fillId="0" borderId="0" xfId="0" applyFont="1" applyFill="1" applyBorder="1" applyAlignment="1" applyProtection="1">
      <alignment horizontal="right" vertical="center"/>
      <protection hidden="1"/>
    </xf>
    <xf numFmtId="43" fontId="0" fillId="0" borderId="0" xfId="1" applyFont="1" applyBorder="1" applyProtection="1">
      <protection hidden="1"/>
    </xf>
    <xf numFmtId="1" fontId="0" fillId="0" borderId="1" xfId="0" applyNumberFormat="1" applyBorder="1" applyAlignment="1" applyProtection="1">
      <alignment horizontal="right"/>
      <protection hidden="1"/>
    </xf>
    <xf numFmtId="0" fontId="0" fillId="0" borderId="1" xfId="0" applyBorder="1" applyProtection="1">
      <protection hidden="1"/>
    </xf>
    <xf numFmtId="0" fontId="3" fillId="0" borderId="3" xfId="0" applyFont="1" applyFill="1" applyBorder="1" applyAlignment="1" applyProtection="1">
      <alignment horizontal="right" vertical="center"/>
      <protection hidden="1"/>
    </xf>
    <xf numFmtId="0" fontId="3" fillId="0" borderId="5" xfId="0" applyFont="1" applyFill="1" applyBorder="1" applyAlignment="1" applyProtection="1">
      <alignment horizontal="right" vertical="center"/>
      <protection hidden="1"/>
    </xf>
    <xf numFmtId="0" fontId="3" fillId="0" borderId="2" xfId="0" applyFont="1" applyFill="1" applyBorder="1" applyAlignment="1" applyProtection="1">
      <alignment horizontal="right" vertical="center"/>
      <protection hidden="1"/>
    </xf>
    <xf numFmtId="0" fontId="3" fillId="0" borderId="5" xfId="0" applyFont="1" applyBorder="1" applyAlignment="1" applyProtection="1">
      <protection hidden="1"/>
    </xf>
    <xf numFmtId="0" fontId="3" fillId="0" borderId="2" xfId="0" applyFont="1" applyBorder="1" applyAlignment="1" applyProtection="1">
      <protection hidden="1"/>
    </xf>
    <xf numFmtId="0" fontId="3" fillId="0" borderId="2" xfId="0" applyFont="1" applyBorder="1" applyAlignment="1" applyProtection="1">
      <alignment horizontal="right"/>
      <protection hidden="1"/>
    </xf>
    <xf numFmtId="0" fontId="2" fillId="0" borderId="0" xfId="0" applyFont="1" applyBorder="1" applyAlignment="1">
      <alignment horizontal="center"/>
    </xf>
    <xf numFmtId="0" fontId="6" fillId="0" borderId="0" xfId="0" applyFont="1" applyAlignment="1" applyProtection="1"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1" fontId="0" fillId="0" borderId="11" xfId="0" applyNumberFormat="1" applyBorder="1" applyAlignment="1" applyProtection="1">
      <alignment horizontal="right" vertical="center" wrapText="1"/>
      <protection hidden="1"/>
    </xf>
    <xf numFmtId="43" fontId="0" fillId="0" borderId="11" xfId="1" applyFont="1" applyBorder="1" applyProtection="1">
      <protection hidden="1"/>
    </xf>
    <xf numFmtId="1" fontId="0" fillId="0" borderId="11" xfId="0" applyNumberFormat="1" applyBorder="1" applyAlignment="1" applyProtection="1">
      <alignment horizontal="right"/>
      <protection hidden="1"/>
    </xf>
    <xf numFmtId="1" fontId="0" fillId="0" borderId="11" xfId="0" applyNumberFormat="1" applyBorder="1" applyProtection="1">
      <protection hidden="1"/>
    </xf>
    <xf numFmtId="0" fontId="2" fillId="0" borderId="11" xfId="0" applyFont="1" applyBorder="1" applyProtection="1">
      <protection hidden="1"/>
    </xf>
    <xf numFmtId="43" fontId="0" fillId="0" borderId="11" xfId="0" applyNumberFormat="1" applyFont="1" applyBorder="1" applyProtection="1">
      <protection hidden="1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0" fillId="0" borderId="0" xfId="0" applyNumberFormat="1" applyBorder="1" applyProtection="1">
      <protection hidden="1"/>
    </xf>
    <xf numFmtId="0" fontId="0" fillId="0" borderId="0" xfId="0" applyNumberFormat="1" applyProtection="1">
      <protection hidden="1"/>
    </xf>
    <xf numFmtId="0" fontId="0" fillId="0" borderId="0" xfId="0" applyNumberFormat="1" applyAlignment="1" applyProtection="1">
      <alignment horizontal="left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NumberFormat="1" applyFont="1" applyBorder="1" applyAlignment="1" applyProtection="1">
      <protection hidden="1"/>
    </xf>
    <xf numFmtId="0" fontId="17" fillId="0" borderId="0" xfId="0" applyNumberFormat="1" applyFont="1" applyFill="1" applyBorder="1" applyAlignment="1" applyProtection="1">
      <alignment horizontal="center" vertical="center"/>
      <protection hidden="1"/>
    </xf>
    <xf numFmtId="2" fontId="0" fillId="0" borderId="0" xfId="1" applyNumberFormat="1" applyFont="1" applyAlignment="1" applyProtection="1">
      <alignment horizontal="center"/>
      <protection hidden="1"/>
    </xf>
    <xf numFmtId="2" fontId="0" fillId="0" borderId="0" xfId="0" applyNumberFormat="1" applyFill="1" applyBorder="1" applyProtection="1">
      <protection hidden="1"/>
    </xf>
    <xf numFmtId="0" fontId="16" fillId="0" borderId="16" xfId="0" applyNumberFormat="1" applyFont="1" applyFill="1" applyBorder="1" applyAlignment="1" applyProtection="1">
      <alignment horizontal="center"/>
      <protection locked="0" hidden="1"/>
    </xf>
    <xf numFmtId="0" fontId="2" fillId="0" borderId="16" xfId="0" applyNumberFormat="1" applyFont="1" applyFill="1" applyBorder="1" applyAlignment="1" applyProtection="1">
      <alignment horizontal="center"/>
      <protection locked="0" hidden="1"/>
    </xf>
    <xf numFmtId="9" fontId="2" fillId="0" borderId="16" xfId="2" applyFont="1" applyFill="1" applyBorder="1" applyAlignment="1" applyProtection="1">
      <alignment horizontal="center"/>
      <protection locked="0" hidden="1"/>
    </xf>
    <xf numFmtId="0" fontId="2" fillId="0" borderId="18" xfId="0" applyNumberFormat="1" applyFont="1" applyFill="1" applyBorder="1" applyAlignment="1" applyProtection="1">
      <alignment horizontal="center"/>
      <protection locked="0" hidden="1"/>
    </xf>
    <xf numFmtId="164" fontId="1" fillId="0" borderId="0" xfId="1" applyNumberFormat="1" applyFont="1" applyFill="1" applyBorder="1" applyAlignment="1" applyProtection="1">
      <alignment horizontal="center"/>
      <protection hidden="1"/>
    </xf>
    <xf numFmtId="164" fontId="0" fillId="0" borderId="0" xfId="1" applyNumberFormat="1" applyFont="1" applyAlignment="1" applyProtection="1">
      <alignment horizontal="center"/>
      <protection hidden="1"/>
    </xf>
    <xf numFmtId="165" fontId="20" fillId="0" borderId="0" xfId="0" applyNumberFormat="1" applyFont="1" applyBorder="1" applyAlignment="1" applyProtection="1">
      <protection locked="0" hidden="1"/>
    </xf>
    <xf numFmtId="164" fontId="0" fillId="0" borderId="0" xfId="0" applyNumberForma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NumberFormat="1" applyBorder="1" applyAlignment="1" applyProtection="1">
      <alignment vertical="center"/>
      <protection hidden="1"/>
    </xf>
    <xf numFmtId="9" fontId="2" fillId="0" borderId="0" xfId="2" applyFont="1" applyFill="1" applyBorder="1" applyAlignment="1" applyProtection="1">
      <alignment horizontal="center"/>
      <protection hidden="1"/>
    </xf>
    <xf numFmtId="0" fontId="16" fillId="0" borderId="0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 vertical="top"/>
      <protection hidden="1"/>
    </xf>
    <xf numFmtId="164" fontId="0" fillId="0" borderId="0" xfId="1" applyNumberFormat="1" applyFont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21" fillId="0" borderId="0" xfId="3" applyNumberFormat="1" applyFont="1" applyFill="1" applyBorder="1" applyAlignment="1" applyProtection="1">
      <alignment horizontal="center" vertical="center"/>
      <protection hidden="1"/>
    </xf>
    <xf numFmtId="165" fontId="20" fillId="0" borderId="0" xfId="0" applyNumberFormat="1" applyFont="1" applyProtection="1">
      <protection hidden="1"/>
    </xf>
    <xf numFmtId="0" fontId="0" fillId="0" borderId="20" xfId="0" applyNumberFormat="1" applyBorder="1" applyProtection="1">
      <protection hidden="1"/>
    </xf>
    <xf numFmtId="0" fontId="16" fillId="0" borderId="18" xfId="0" applyNumberFormat="1" applyFont="1" applyFill="1" applyBorder="1" applyAlignment="1" applyProtection="1">
      <alignment horizontal="center"/>
      <protection locked="0" hidden="1"/>
    </xf>
    <xf numFmtId="0" fontId="5" fillId="0" borderId="16" xfId="0" applyFont="1" applyBorder="1" applyAlignment="1" applyProtection="1">
      <alignment horizontal="center"/>
      <protection locked="0" hidden="1"/>
    </xf>
    <xf numFmtId="164" fontId="0" fillId="0" borderId="0" xfId="1" applyNumberFormat="1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 vertical="top"/>
      <protection hidden="1"/>
    </xf>
    <xf numFmtId="2" fontId="0" fillId="0" borderId="12" xfId="1" applyNumberFormat="1" applyFont="1" applyBorder="1" applyAlignment="1" applyProtection="1">
      <alignment horizontal="center" vertical="center" wrapText="1"/>
      <protection hidden="1"/>
    </xf>
    <xf numFmtId="2" fontId="0" fillId="0" borderId="10" xfId="1" applyNumberFormat="1" applyFont="1" applyBorder="1" applyAlignment="1" applyProtection="1">
      <alignment horizontal="center"/>
      <protection hidden="1"/>
    </xf>
    <xf numFmtId="2" fontId="1" fillId="0" borderId="10" xfId="1" applyNumberFormat="1" applyFont="1" applyFill="1" applyBorder="1" applyAlignment="1" applyProtection="1">
      <alignment horizontal="center"/>
      <protection hidden="1"/>
    </xf>
    <xf numFmtId="2" fontId="0" fillId="0" borderId="0" xfId="1" applyNumberFormat="1" applyFont="1" applyBorder="1" applyAlignment="1" applyProtection="1">
      <alignment horizontal="center" vertical="center" wrapText="1"/>
      <protection hidden="1"/>
    </xf>
    <xf numFmtId="2" fontId="1" fillId="0" borderId="0" xfId="1" applyNumberFormat="1" applyFont="1" applyFill="1" applyBorder="1" applyAlignment="1" applyProtection="1">
      <alignment horizontal="center"/>
      <protection hidden="1"/>
    </xf>
    <xf numFmtId="2" fontId="0" fillId="0" borderId="12" xfId="1" applyNumberFormat="1" applyFont="1" applyBorder="1" applyAlignment="1" applyProtection="1">
      <alignment horizontal="center"/>
      <protection hidden="1"/>
    </xf>
    <xf numFmtId="1" fontId="0" fillId="0" borderId="10" xfId="1" applyNumberFormat="1" applyFont="1" applyBorder="1" applyAlignment="1" applyProtection="1">
      <alignment horizontal="center" vertical="center" wrapText="1"/>
      <protection hidden="1"/>
    </xf>
    <xf numFmtId="1" fontId="0" fillId="0" borderId="0" xfId="1" applyNumberFormat="1" applyFont="1" applyBorder="1" applyAlignment="1" applyProtection="1">
      <alignment horizontal="center" vertical="center" wrapText="1"/>
      <protection hidden="1"/>
    </xf>
    <xf numFmtId="166" fontId="15" fillId="0" borderId="10" xfId="1" applyNumberFormat="1" applyFont="1" applyBorder="1" applyAlignment="1" applyProtection="1">
      <alignment horizontal="center"/>
      <protection hidden="1"/>
    </xf>
    <xf numFmtId="166" fontId="15" fillId="0" borderId="0" xfId="1" applyNumberFormat="1" applyFont="1" applyBorder="1" applyAlignment="1" applyProtection="1">
      <alignment horizontal="center"/>
      <protection hidden="1"/>
    </xf>
    <xf numFmtId="166" fontId="0" fillId="0" borderId="0" xfId="1" applyNumberFormat="1" applyFont="1" applyAlignment="1" applyProtection="1">
      <alignment horizontal="center"/>
      <protection hidden="1"/>
    </xf>
    <xf numFmtId="2" fontId="0" fillId="0" borderId="0" xfId="1" applyNumberFormat="1" applyFont="1" applyBorder="1" applyAlignment="1" applyProtection="1">
      <alignment horizontal="center"/>
      <protection hidden="1"/>
    </xf>
    <xf numFmtId="0" fontId="22" fillId="0" borderId="22" xfId="3" applyNumberFormat="1" applyFont="1" applyFill="1" applyBorder="1" applyAlignment="1" applyProtection="1">
      <alignment horizontal="center" vertical="center"/>
      <protection locked="0" hidden="1"/>
    </xf>
    <xf numFmtId="166" fontId="0" fillId="0" borderId="0" xfId="1" applyNumberFormat="1" applyFont="1" applyBorder="1" applyAlignment="1" applyProtection="1">
      <alignment horizontal="center"/>
      <protection hidden="1"/>
    </xf>
    <xf numFmtId="0" fontId="25" fillId="8" borderId="11" xfId="0" applyFont="1" applyFill="1" applyBorder="1" applyAlignment="1" applyProtection="1">
      <alignment horizontal="center" vertical="center" wrapText="1"/>
      <protection hidden="1"/>
    </xf>
    <xf numFmtId="0" fontId="25" fillId="8" borderId="13" xfId="0" applyFont="1" applyFill="1" applyBorder="1" applyAlignment="1" applyProtection="1">
      <alignment horizontal="center" vertical="center" wrapText="1"/>
      <protection hidden="1"/>
    </xf>
    <xf numFmtId="0" fontId="10" fillId="0" borderId="0" xfId="0" applyNumberFormat="1" applyFont="1" applyAlignment="1" applyProtection="1">
      <protection hidden="1"/>
    </xf>
    <xf numFmtId="165" fontId="27" fillId="0" borderId="0" xfId="0" applyNumberFormat="1" applyFont="1" applyBorder="1" applyAlignment="1" applyProtection="1">
      <alignment vertical="top"/>
      <protection hidden="1"/>
    </xf>
    <xf numFmtId="165" fontId="11" fillId="0" borderId="0" xfId="0" applyNumberFormat="1" applyFont="1" applyBorder="1" applyAlignment="1" applyProtection="1">
      <alignment vertical="center"/>
      <protection hidden="1"/>
    </xf>
    <xf numFmtId="165" fontId="27" fillId="0" borderId="0" xfId="0" applyNumberFormat="1" applyFont="1" applyBorder="1" applyAlignment="1" applyProtection="1">
      <alignment horizontal="center" vertical="top"/>
      <protection hidden="1"/>
    </xf>
    <xf numFmtId="165" fontId="20" fillId="0" borderId="0" xfId="0" applyNumberFormat="1" applyFont="1" applyBorder="1" applyAlignment="1" applyProtection="1">
      <protection hidden="1"/>
    </xf>
    <xf numFmtId="165" fontId="20" fillId="0" borderId="0" xfId="0" applyNumberFormat="1" applyFont="1" applyBorder="1" applyProtection="1">
      <protection hidden="1"/>
    </xf>
    <xf numFmtId="165" fontId="20" fillId="0" borderId="0" xfId="0" applyNumberFormat="1" applyFont="1" applyBorder="1" applyAlignment="1" applyProtection="1">
      <alignment horizontal="left"/>
      <protection hidden="1"/>
    </xf>
    <xf numFmtId="165" fontId="28" fillId="0" borderId="0" xfId="0" applyNumberFormat="1" applyFont="1" applyBorder="1" applyAlignment="1" applyProtection="1">
      <alignment vertical="center" wrapText="1"/>
      <protection hidden="1"/>
    </xf>
    <xf numFmtId="165" fontId="25" fillId="0" borderId="0" xfId="0" applyNumberFormat="1" applyFont="1" applyBorder="1" applyAlignment="1" applyProtection="1">
      <alignment horizontal="right"/>
      <protection hidden="1"/>
    </xf>
    <xf numFmtId="165" fontId="25" fillId="0" borderId="0" xfId="0" applyNumberFormat="1" applyFont="1" applyBorder="1" applyAlignment="1" applyProtection="1">
      <alignment horizontal="center"/>
      <protection hidden="1"/>
    </xf>
    <xf numFmtId="165" fontId="29" fillId="0" borderId="0" xfId="0" applyNumberFormat="1" applyFont="1" applyBorder="1" applyAlignment="1" applyProtection="1">
      <alignment vertical="top" wrapText="1"/>
      <protection hidden="1"/>
    </xf>
    <xf numFmtId="165" fontId="30" fillId="0" borderId="0" xfId="0" applyNumberFormat="1" applyFont="1" applyBorder="1" applyAlignment="1" applyProtection="1">
      <protection hidden="1"/>
    </xf>
    <xf numFmtId="165" fontId="31" fillId="0" borderId="0" xfId="0" applyNumberFormat="1" applyFont="1" applyBorder="1" applyAlignment="1" applyProtection="1">
      <alignment horizontal="center"/>
      <protection hidden="1"/>
    </xf>
    <xf numFmtId="165" fontId="20" fillId="0" borderId="0" xfId="0" applyNumberFormat="1" applyFont="1" applyBorder="1" applyAlignment="1" applyProtection="1">
      <alignment horizontal="center"/>
      <protection hidden="1"/>
    </xf>
    <xf numFmtId="165" fontId="25" fillId="0" borderId="0" xfId="0" applyNumberFormat="1" applyFont="1" applyFill="1" applyBorder="1" applyAlignment="1" applyProtection="1">
      <alignment horizontal="center"/>
      <protection hidden="1"/>
    </xf>
    <xf numFmtId="165" fontId="20" fillId="0" borderId="0" xfId="0" applyNumberFormat="1" applyFont="1" applyAlignment="1" applyProtection="1">
      <alignment horizontal="center"/>
      <protection hidden="1"/>
    </xf>
    <xf numFmtId="165" fontId="32" fillId="0" borderId="0" xfId="0" applyNumberFormat="1" applyFont="1" applyBorder="1" applyAlignment="1" applyProtection="1">
      <protection hidden="1"/>
    </xf>
    <xf numFmtId="165" fontId="20" fillId="0" borderId="0" xfId="0" applyNumberFormat="1" applyFont="1" applyBorder="1" applyAlignment="1" applyProtection="1">
      <alignment horizontal="right"/>
      <protection hidden="1"/>
    </xf>
    <xf numFmtId="165" fontId="31" fillId="0" borderId="0" xfId="0" applyNumberFormat="1" applyFont="1" applyFill="1" applyBorder="1" applyAlignment="1" applyProtection="1">
      <alignment horizontal="center" vertical="center"/>
      <protection hidden="1"/>
    </xf>
    <xf numFmtId="165" fontId="20" fillId="0" borderId="0" xfId="0" applyNumberFormat="1" applyFont="1" applyAlignment="1" applyProtection="1">
      <alignment horizontal="right"/>
      <protection hidden="1"/>
    </xf>
    <xf numFmtId="165" fontId="32" fillId="0" borderId="0" xfId="0" applyNumberFormat="1" applyFont="1" applyAlignment="1" applyProtection="1">
      <protection hidden="1"/>
    </xf>
    <xf numFmtId="165" fontId="25" fillId="0" borderId="0" xfId="0" applyNumberFormat="1" applyFont="1" applyAlignment="1" applyProtection="1">
      <alignment horizontal="right" wrapText="1"/>
      <protection hidden="1"/>
    </xf>
    <xf numFmtId="165" fontId="20" fillId="0" borderId="0" xfId="0" applyNumberFormat="1" applyFont="1" applyAlignment="1" applyProtection="1">
      <alignment horizontal="right" wrapText="1"/>
      <protection hidden="1"/>
    </xf>
    <xf numFmtId="165" fontId="20" fillId="0" borderId="0" xfId="1" applyNumberFormat="1" applyFont="1" applyProtection="1">
      <protection hidden="1"/>
    </xf>
    <xf numFmtId="165" fontId="31" fillId="0" borderId="0" xfId="0" applyNumberFormat="1" applyFont="1" applyBorder="1" applyAlignment="1" applyProtection="1">
      <protection hidden="1"/>
    </xf>
    <xf numFmtId="165" fontId="20" fillId="0" borderId="0" xfId="0" applyNumberFormat="1" applyFont="1" applyAlignment="1" applyProtection="1">
      <protection hidden="1"/>
    </xf>
    <xf numFmtId="165" fontId="20" fillId="0" borderId="0" xfId="0" applyNumberFormat="1" applyFont="1" applyAlignment="1" applyProtection="1">
      <alignment wrapText="1"/>
      <protection hidden="1"/>
    </xf>
    <xf numFmtId="2" fontId="0" fillId="0" borderId="0" xfId="1" applyNumberFormat="1" applyFont="1" applyBorder="1" applyAlignment="1" applyProtection="1">
      <alignment horizontal="center"/>
      <protection hidden="1"/>
    </xf>
    <xf numFmtId="165" fontId="31" fillId="0" borderId="0" xfId="0" applyNumberFormat="1" applyFont="1" applyBorder="1" applyAlignment="1" applyProtection="1">
      <alignment horizontal="center"/>
      <protection hidden="1"/>
    </xf>
    <xf numFmtId="0" fontId="22" fillId="0" borderId="22" xfId="3" applyNumberFormat="1" applyFont="1" applyFill="1" applyBorder="1" applyAlignment="1" applyProtection="1">
      <alignment horizontal="center" vertical="center"/>
      <protection locked="0" hidden="1"/>
    </xf>
    <xf numFmtId="0" fontId="22" fillId="0" borderId="21" xfId="3" applyNumberFormat="1" applyFont="1" applyFill="1" applyBorder="1" applyAlignment="1" applyProtection="1">
      <alignment horizontal="center" vertical="center"/>
      <protection locked="0" hidden="1"/>
    </xf>
    <xf numFmtId="0" fontId="0" fillId="0" borderId="14" xfId="0" applyNumberFormat="1" applyBorder="1" applyAlignment="1" applyProtection="1">
      <alignment horizontal="left"/>
      <protection hidden="1"/>
    </xf>
    <xf numFmtId="0" fontId="0" fillId="0" borderId="15" xfId="0" applyNumberFormat="1" applyBorder="1" applyAlignment="1" applyProtection="1">
      <alignment horizontal="left"/>
      <protection hidden="1"/>
    </xf>
    <xf numFmtId="0" fontId="0" fillId="0" borderId="17" xfId="0" applyNumberFormat="1" applyBorder="1" applyAlignment="1" applyProtection="1">
      <alignment horizontal="left"/>
      <protection hidden="1"/>
    </xf>
    <xf numFmtId="0" fontId="26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14" xfId="3" applyNumberFormat="1" applyFont="1" applyFill="1" applyBorder="1" applyAlignment="1" applyProtection="1">
      <alignment horizontal="left" vertical="center"/>
      <protection hidden="1"/>
    </xf>
    <xf numFmtId="0" fontId="22" fillId="0" borderId="15" xfId="3" applyNumberFormat="1" applyFont="1" applyFill="1" applyBorder="1" applyAlignment="1" applyProtection="1">
      <alignment horizontal="left" vertical="center"/>
      <protection hidden="1"/>
    </xf>
    <xf numFmtId="0" fontId="25" fillId="8" borderId="14" xfId="0" applyFont="1" applyFill="1" applyBorder="1" applyAlignment="1" applyProtection="1">
      <alignment horizontal="center" vertical="center" wrapText="1"/>
      <protection hidden="1"/>
    </xf>
    <xf numFmtId="0" fontId="25" fillId="8" borderId="13" xfId="0" applyFont="1" applyFill="1" applyBorder="1" applyAlignment="1" applyProtection="1">
      <alignment horizontal="center" vertical="center" wrapText="1"/>
      <protection hidden="1"/>
    </xf>
    <xf numFmtId="2" fontId="0" fillId="0" borderId="4" xfId="1" applyNumberFormat="1" applyFont="1" applyBorder="1" applyAlignment="1" applyProtection="1">
      <alignment horizontal="center"/>
      <protection hidden="1"/>
    </xf>
    <xf numFmtId="2" fontId="0" fillId="0" borderId="5" xfId="1" applyNumberFormat="1" applyFont="1" applyBorder="1" applyAlignment="1" applyProtection="1">
      <alignment horizontal="center"/>
      <protection hidden="1"/>
    </xf>
    <xf numFmtId="165" fontId="20" fillId="0" borderId="0" xfId="0" applyNumberFormat="1" applyFont="1" applyAlignment="1" applyProtection="1">
      <alignment horizontal="center"/>
      <protection hidden="1"/>
    </xf>
    <xf numFmtId="0" fontId="13" fillId="0" borderId="1" xfId="0" applyNumberFormat="1" applyFont="1" applyBorder="1" applyAlignment="1" applyProtection="1">
      <alignment horizontal="left"/>
      <protection hidden="1"/>
    </xf>
    <xf numFmtId="0" fontId="11" fillId="8" borderId="0" xfId="0" applyNumberFormat="1" applyFont="1" applyFill="1" applyBorder="1" applyAlignment="1" applyProtection="1">
      <alignment horizontal="left" vertical="center"/>
      <protection hidden="1"/>
    </xf>
    <xf numFmtId="0" fontId="23" fillId="8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NumberFormat="1" applyBorder="1" applyAlignment="1" applyProtection="1">
      <alignment horizontal="left" vertical="center"/>
      <protection hidden="1"/>
    </xf>
    <xf numFmtId="0" fontId="0" fillId="0" borderId="4" xfId="0" applyNumberFormat="1" applyBorder="1" applyAlignment="1" applyProtection="1">
      <alignment horizontal="left" vertical="center"/>
      <protection hidden="1"/>
    </xf>
    <xf numFmtId="0" fontId="0" fillId="0" borderId="19" xfId="0" applyNumberFormat="1" applyBorder="1" applyAlignment="1" applyProtection="1">
      <alignment horizontal="left" vertical="center"/>
      <protection hidden="1"/>
    </xf>
    <xf numFmtId="165" fontId="20" fillId="0" borderId="0" xfId="0" applyNumberFormat="1" applyFont="1" applyAlignment="1" applyProtection="1">
      <alignment horizontal="right"/>
      <protection hidden="1"/>
    </xf>
    <xf numFmtId="0" fontId="0" fillId="0" borderId="1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5" fillId="0" borderId="14" xfId="0" applyNumberFormat="1" applyFont="1" applyBorder="1" applyAlignment="1" applyProtection="1">
      <alignment horizontal="left"/>
      <protection hidden="1"/>
    </xf>
    <xf numFmtId="0" fontId="15" fillId="0" borderId="15" xfId="0" applyNumberFormat="1" applyFont="1" applyBorder="1" applyAlignment="1" applyProtection="1">
      <alignment horizontal="left"/>
      <protection hidden="1"/>
    </xf>
    <xf numFmtId="0" fontId="15" fillId="0" borderId="17" xfId="0" applyNumberFormat="1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/>
    </xf>
    <xf numFmtId="0" fontId="6" fillId="2" borderId="0" xfId="0" applyFont="1" applyFill="1" applyBorder="1" applyAlignment="1" applyProtection="1">
      <alignment horizontal="center" vertical="center" textRotation="90"/>
      <protection hidden="1"/>
    </xf>
    <xf numFmtId="0" fontId="6" fillId="2" borderId="1" xfId="0" applyFont="1" applyFill="1" applyBorder="1" applyAlignment="1" applyProtection="1">
      <alignment horizontal="center" vertical="center" textRotation="90"/>
      <protection hidden="1"/>
    </xf>
    <xf numFmtId="0" fontId="6" fillId="7" borderId="4" xfId="0" applyFont="1" applyFill="1" applyBorder="1" applyAlignment="1" applyProtection="1">
      <alignment horizontal="center" vertical="center" textRotation="90"/>
      <protection hidden="1"/>
    </xf>
    <xf numFmtId="0" fontId="6" fillId="7" borderId="0" xfId="0" applyFont="1" applyFill="1" applyBorder="1" applyAlignment="1" applyProtection="1">
      <alignment horizontal="center" vertical="center" textRotation="90"/>
      <protection hidden="1"/>
    </xf>
    <xf numFmtId="0" fontId="6" fillId="7" borderId="1" xfId="0" applyFont="1" applyFill="1" applyBorder="1" applyAlignment="1" applyProtection="1">
      <alignment horizontal="center" vertical="center" textRotation="90"/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3" borderId="4" xfId="0" applyFont="1" applyFill="1" applyBorder="1" applyAlignment="1" applyProtection="1">
      <alignment horizontal="center" vertical="center" textRotation="90"/>
      <protection hidden="1"/>
    </xf>
    <xf numFmtId="0" fontId="6" fillId="3" borderId="0" xfId="0" applyFont="1" applyFill="1" applyBorder="1" applyAlignment="1" applyProtection="1">
      <alignment horizontal="center" vertical="center" textRotation="90"/>
      <protection hidden="1"/>
    </xf>
    <xf numFmtId="0" fontId="6" fillId="3" borderId="1" xfId="0" applyFont="1" applyFill="1" applyBorder="1" applyAlignment="1" applyProtection="1">
      <alignment horizontal="center" vertical="center" textRotation="90"/>
      <protection hidden="1"/>
    </xf>
    <xf numFmtId="0" fontId="6" fillId="2" borderId="4" xfId="0" applyFont="1" applyFill="1" applyBorder="1" applyAlignment="1" applyProtection="1">
      <alignment horizontal="center" vertical="center" textRotation="90"/>
      <protection hidden="1"/>
    </xf>
    <xf numFmtId="0" fontId="6" fillId="0" borderId="0" xfId="0" applyFont="1" applyAlignment="1" applyProtection="1">
      <alignment horizontal="center"/>
      <protection hidden="1"/>
    </xf>
    <xf numFmtId="166" fontId="0" fillId="0" borderId="0" xfId="1" applyNumberFormat="1" applyFont="1" applyBorder="1" applyAlignment="1" applyProtection="1">
      <alignment horizontal="center"/>
      <protection hidden="1"/>
    </xf>
    <xf numFmtId="166" fontId="0" fillId="0" borderId="4" xfId="1" applyNumberFormat="1" applyFont="1" applyBorder="1" applyAlignment="1" applyProtection="1">
      <alignment horizontal="center"/>
      <protection hidden="1"/>
    </xf>
    <xf numFmtId="166" fontId="0" fillId="0" borderId="5" xfId="1" applyNumberFormat="1" applyFont="1" applyBorder="1" applyAlignment="1" applyProtection="1">
      <alignment horizontal="center"/>
      <protection hidden="1"/>
    </xf>
    <xf numFmtId="165" fontId="25" fillId="0" borderId="0" xfId="0" applyNumberFormat="1" applyFont="1" applyBorder="1" applyAlignment="1" applyProtection="1">
      <alignment horizontal="right"/>
      <protection hidden="1"/>
    </xf>
    <xf numFmtId="0" fontId="13" fillId="0" borderId="1" xfId="0" applyNumberFormat="1" applyFont="1" applyBorder="1" applyAlignment="1" applyProtection="1">
      <alignment horizontal="center"/>
      <protection hidden="1"/>
    </xf>
    <xf numFmtId="0" fontId="5" fillId="0" borderId="22" xfId="0" applyFont="1" applyBorder="1" applyAlignment="1" applyProtection="1">
      <alignment horizontal="center"/>
      <protection locked="0" hidden="1"/>
    </xf>
    <xf numFmtId="0" fontId="5" fillId="0" borderId="21" xfId="0" applyFont="1" applyBorder="1" applyAlignment="1" applyProtection="1">
      <alignment horizontal="center"/>
      <protection locked="0" hidden="1"/>
    </xf>
    <xf numFmtId="0" fontId="0" fillId="0" borderId="11" xfId="0" applyNumberFormat="1" applyBorder="1" applyAlignment="1" applyProtection="1">
      <alignment horizontal="left" vertical="center"/>
      <protection hidden="1"/>
    </xf>
    <xf numFmtId="0" fontId="0" fillId="0" borderId="14" xfId="0" applyNumberFormat="1" applyBorder="1" applyAlignment="1" applyProtection="1">
      <alignment horizontal="left" vertical="center"/>
      <protection hidden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12"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</dxfs>
  <tableStyles count="0" defaultTableStyle="TableStyleMedium9"/>
  <colors>
    <mruColors>
      <color rgb="FF004B96"/>
      <color rgb="FF003E7C"/>
      <color rgb="FFCC0000"/>
      <color rgb="FFAB1111"/>
      <color rgb="FFFFCCFF"/>
      <color rgb="FFFEC0BE"/>
      <color rgb="FFFF9797"/>
      <color rgb="FFFFD08B"/>
      <color rgb="FFFFBF61"/>
      <color rgb="FFFECB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H$16" lockText="1" noThreeD="1"/>
</file>

<file path=xl/ctrlProps/ctrlProp2.xml><?xml version="1.0" encoding="utf-8"?>
<formControlPr xmlns="http://schemas.microsoft.com/office/spreadsheetml/2009/9/main" objectType="CheckBox" checked="Checked" fmlaLink="$H$16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476250</xdr:colOff>
          <xdr:row>14</xdr:row>
          <xdr:rowOff>12700</xdr:rowOff>
        </xdr:from>
        <xdr:to>
          <xdr:col>8</xdr:col>
          <xdr:colOff>374650</xdr:colOff>
          <xdr:row>15</xdr:row>
          <xdr:rowOff>101600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Include Perimeter Stone in Calculations</a:t>
              </a:r>
            </a:p>
          </xdr:txBody>
        </xdr:sp>
        <xdr:clientData/>
      </xdr:twoCellAnchor>
    </mc:Choice>
    <mc:Fallback/>
  </mc:AlternateContent>
  <xdr:twoCellAnchor editAs="oneCell">
    <xdr:from>
      <xdr:col>7</xdr:col>
      <xdr:colOff>266139</xdr:colOff>
      <xdr:row>7</xdr:row>
      <xdr:rowOff>134722</xdr:rowOff>
    </xdr:from>
    <xdr:to>
      <xdr:col>8</xdr:col>
      <xdr:colOff>1158109</xdr:colOff>
      <xdr:row>8</xdr:row>
      <xdr:rowOff>232989</xdr:rowOff>
    </xdr:to>
    <xdr:pic>
      <xdr:nvPicPr>
        <xdr:cNvPr id="4" name="Picture 3" descr="StormChamber Log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347"/>
        <a:stretch/>
      </xdr:blipFill>
      <xdr:spPr>
        <a:xfrm>
          <a:off x="6401827" y="1595222"/>
          <a:ext cx="2082595" cy="336392"/>
        </a:xfrm>
        <a:prstGeom prst="rect">
          <a:avLst/>
        </a:prstGeom>
      </xdr:spPr>
    </xdr:pic>
    <xdr:clientData/>
  </xdr:twoCellAnchor>
  <xdr:twoCellAnchor editAs="oneCell">
    <xdr:from>
      <xdr:col>6</xdr:col>
      <xdr:colOff>79375</xdr:colOff>
      <xdr:row>2</xdr:row>
      <xdr:rowOff>71437</xdr:rowOff>
    </xdr:from>
    <xdr:to>
      <xdr:col>8</xdr:col>
      <xdr:colOff>958103</xdr:colOff>
      <xdr:row>6</xdr:row>
      <xdr:rowOff>88634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99063" y="579437"/>
          <a:ext cx="3085353" cy="8506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328705</xdr:colOff>
      <xdr:row>7</xdr:row>
      <xdr:rowOff>149197</xdr:rowOff>
    </xdr:from>
    <xdr:to>
      <xdr:col>8</xdr:col>
      <xdr:colOff>1141300</xdr:colOff>
      <xdr:row>9</xdr:row>
      <xdr:rowOff>22412</xdr:rowOff>
    </xdr:to>
    <xdr:pic>
      <xdr:nvPicPr>
        <xdr:cNvPr id="2" name="Picture 1" descr="StormChamber Logo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347"/>
        <a:stretch/>
      </xdr:blipFill>
      <xdr:spPr>
        <a:xfrm>
          <a:off x="6447117" y="1576079"/>
          <a:ext cx="2082595" cy="33639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374650</xdr:colOff>
          <xdr:row>14</xdr:row>
          <xdr:rowOff>25400</xdr:rowOff>
        </xdr:from>
        <xdr:to>
          <xdr:col>8</xdr:col>
          <xdr:colOff>190500</xdr:colOff>
          <xdr:row>15</xdr:row>
          <xdr:rowOff>120650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4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Include Perimeter Stone in Calculations</a:t>
              </a:r>
            </a:p>
          </xdr:txBody>
        </xdr:sp>
        <xdr:clientData/>
      </xdr:twoCellAnchor>
    </mc:Choice>
    <mc:Fallback/>
  </mc:AlternateContent>
  <xdr:twoCellAnchor editAs="oneCell">
    <xdr:from>
      <xdr:col>6</xdr:col>
      <xdr:colOff>141941</xdr:colOff>
      <xdr:row>2</xdr:row>
      <xdr:rowOff>89647</xdr:rowOff>
    </xdr:from>
    <xdr:to>
      <xdr:col>8</xdr:col>
      <xdr:colOff>941294</xdr:colOff>
      <xdr:row>6</xdr:row>
      <xdr:rowOff>103576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44353" y="560294"/>
          <a:ext cx="3085353" cy="850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 codeName="Sheet1"/>
  <dimension ref="A1:X506"/>
  <sheetViews>
    <sheetView showGridLines="0" showZeros="0" tabSelected="1" zoomScale="75" zoomScaleNormal="75" workbookViewId="0">
      <selection activeCell="C3" sqref="C3:E3"/>
    </sheetView>
  </sheetViews>
  <sheetFormatPr defaultColWidth="8.81640625" defaultRowHeight="14.5" x14ac:dyDescent="0.35"/>
  <cols>
    <col min="1" max="1" width="1.1796875" style="10" customWidth="1"/>
    <col min="2" max="2" width="17.54296875" style="10" customWidth="1"/>
    <col min="3" max="3" width="16" style="10" customWidth="1"/>
    <col min="4" max="4" width="17.7265625" style="10" customWidth="1"/>
    <col min="5" max="5" width="17.1796875" style="10" customWidth="1"/>
    <col min="6" max="6" width="3.7265625" style="10" customWidth="1"/>
    <col min="7" max="7" width="14.54296875" style="10" customWidth="1"/>
    <col min="8" max="8" width="17" style="10" customWidth="1"/>
    <col min="9" max="9" width="18.54296875" style="10" customWidth="1"/>
    <col min="10" max="10" width="12" style="10" customWidth="1"/>
    <col min="11" max="11" width="11.6328125" style="10" customWidth="1"/>
    <col min="12" max="12" width="0.81640625" style="10" customWidth="1"/>
    <col min="13" max="13" width="6.26953125" style="10" customWidth="1"/>
    <col min="14" max="14" width="9.453125" style="10" customWidth="1"/>
    <col min="15" max="15" width="9.81640625" style="10" customWidth="1"/>
    <col min="16" max="16" width="13.7265625" style="164" customWidth="1"/>
    <col min="17" max="17" width="9" style="10" customWidth="1"/>
    <col min="18" max="18" width="12" style="164" customWidth="1"/>
    <col min="19" max="16384" width="8.81640625" style="10"/>
  </cols>
  <sheetData>
    <row r="1" spans="2:24" ht="27.75" customHeight="1" x14ac:dyDescent="0.35">
      <c r="B1" s="238" t="s">
        <v>49</v>
      </c>
      <c r="C1" s="238"/>
      <c r="D1" s="238"/>
      <c r="E1" s="238"/>
      <c r="F1" s="239" t="s">
        <v>78</v>
      </c>
      <c r="G1" s="239"/>
      <c r="H1" s="239"/>
      <c r="I1" s="239"/>
      <c r="J1" s="196"/>
      <c r="K1" s="196"/>
      <c r="L1" s="196"/>
      <c r="M1" s="196"/>
      <c r="N1" s="197"/>
      <c r="O1" s="197"/>
      <c r="P1" s="197"/>
      <c r="Q1" s="197"/>
      <c r="R1" s="197"/>
      <c r="S1" s="197"/>
      <c r="T1" s="173"/>
      <c r="U1" s="173"/>
      <c r="V1" s="173"/>
      <c r="W1" s="173"/>
      <c r="X1" s="173"/>
    </row>
    <row r="2" spans="2:24" ht="12.75" customHeight="1" x14ac:dyDescent="0.35">
      <c r="B2" s="169"/>
      <c r="C2" s="169"/>
      <c r="D2" s="169"/>
      <c r="E2" s="169"/>
      <c r="F2" s="169"/>
      <c r="G2" s="169"/>
      <c r="H2" s="178"/>
      <c r="I2" s="169"/>
      <c r="J2" s="198"/>
      <c r="K2" s="198"/>
      <c r="L2" s="198"/>
      <c r="M2" s="198"/>
      <c r="N2" s="197"/>
      <c r="O2" s="197"/>
      <c r="P2" s="197"/>
      <c r="Q2" s="197"/>
      <c r="R2" s="197"/>
      <c r="S2" s="197"/>
      <c r="T2" s="173"/>
      <c r="U2" s="173"/>
      <c r="V2" s="173"/>
      <c r="W2" s="173"/>
      <c r="X2" s="173"/>
    </row>
    <row r="3" spans="2:24" ht="21" customHeight="1" x14ac:dyDescent="0.45">
      <c r="B3" s="144" t="s">
        <v>50</v>
      </c>
      <c r="C3" s="244"/>
      <c r="D3" s="244"/>
      <c r="E3" s="244"/>
      <c r="F3" s="146"/>
      <c r="G3" s="165"/>
      <c r="H3" s="165"/>
      <c r="I3" s="165"/>
      <c r="J3" s="199"/>
      <c r="K3" s="200"/>
      <c r="L3" s="200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</row>
    <row r="4" spans="2:24" ht="15" customHeight="1" x14ac:dyDescent="0.35">
      <c r="B4" s="145" t="s">
        <v>67</v>
      </c>
      <c r="C4" s="244"/>
      <c r="D4" s="244"/>
      <c r="E4" s="244"/>
      <c r="F4" s="146"/>
      <c r="G4" s="146"/>
      <c r="H4" s="146"/>
      <c r="I4" s="146"/>
      <c r="J4" s="201"/>
      <c r="K4" s="200"/>
      <c r="L4" s="200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</row>
    <row r="5" spans="2:24" ht="15.75" customHeight="1" x14ac:dyDescent="0.35">
      <c r="B5" s="147" t="s">
        <v>51</v>
      </c>
      <c r="C5" s="244"/>
      <c r="D5" s="244"/>
      <c r="E5" s="244"/>
      <c r="F5" s="146"/>
      <c r="G5" s="146"/>
      <c r="H5" s="146"/>
      <c r="I5" s="146"/>
      <c r="J5" s="201"/>
      <c r="K5" s="200"/>
      <c r="L5" s="200"/>
      <c r="M5" s="200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</row>
    <row r="6" spans="2:24" ht="14.25" customHeight="1" x14ac:dyDescent="0.35">
      <c r="B6" s="147" t="s">
        <v>52</v>
      </c>
      <c r="C6" s="245"/>
      <c r="D6" s="245"/>
      <c r="E6" s="245"/>
      <c r="F6" s="171"/>
      <c r="G6" s="146"/>
      <c r="H6" s="146"/>
      <c r="I6" s="146"/>
      <c r="J6" s="201"/>
      <c r="K6" s="200"/>
      <c r="L6" s="200"/>
      <c r="M6" s="200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</row>
    <row r="7" spans="2:24" ht="9.75" customHeight="1" thickBot="1" x14ac:dyDescent="0.4">
      <c r="B7" s="148"/>
      <c r="C7" s="146"/>
      <c r="D7" s="146"/>
      <c r="E7" s="146"/>
      <c r="F7" s="171"/>
      <c r="G7" s="40"/>
      <c r="H7" s="40"/>
      <c r="I7" s="40"/>
      <c r="J7" s="200"/>
      <c r="K7" s="200"/>
      <c r="L7" s="200"/>
      <c r="M7" s="200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</row>
    <row r="8" spans="2:24" ht="18.75" customHeight="1" thickBot="1" x14ac:dyDescent="0.4">
      <c r="B8" s="240" t="s">
        <v>73</v>
      </c>
      <c r="C8" s="241"/>
      <c r="D8" s="242"/>
      <c r="E8" s="157" t="s">
        <v>81</v>
      </c>
      <c r="F8" s="172"/>
      <c r="G8" s="149"/>
      <c r="H8" s="149"/>
      <c r="I8" s="149"/>
      <c r="J8" s="200"/>
      <c r="K8" s="200"/>
      <c r="L8" s="200"/>
      <c r="M8" s="200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</row>
    <row r="9" spans="2:24" ht="18.75" customHeight="1" thickBot="1" x14ac:dyDescent="0.4">
      <c r="B9" s="230" t="s">
        <v>80</v>
      </c>
      <c r="C9" s="231"/>
      <c r="D9" s="231"/>
      <c r="E9" s="176" t="s">
        <v>54</v>
      </c>
      <c r="F9" s="224" t="s">
        <v>55</v>
      </c>
      <c r="G9" s="225"/>
      <c r="J9" s="202"/>
      <c r="K9" s="173"/>
      <c r="L9" s="173"/>
      <c r="M9" s="200"/>
      <c r="N9" s="219" t="s">
        <v>58</v>
      </c>
      <c r="O9" s="206"/>
      <c r="P9" s="207" t="str">
        <f>IF(E9="Imperial","inches","mm")</f>
        <v>inches</v>
      </c>
      <c r="Q9" s="207"/>
      <c r="R9" s="200"/>
      <c r="S9" s="200"/>
      <c r="T9" s="173"/>
      <c r="U9" s="173"/>
      <c r="V9" s="173"/>
      <c r="W9" s="173"/>
      <c r="X9" s="173"/>
    </row>
    <row r="10" spans="2:24" ht="15.75" customHeight="1" thickBot="1" x14ac:dyDescent="0.4">
      <c r="B10" s="151"/>
      <c r="C10" s="151"/>
      <c r="D10" s="151"/>
      <c r="E10" s="174"/>
      <c r="F10" s="166"/>
      <c r="J10" s="205"/>
      <c r="K10" s="206"/>
      <c r="L10" s="207"/>
      <c r="M10" s="200"/>
      <c r="N10" s="223" t="s">
        <v>61</v>
      </c>
      <c r="O10" s="223"/>
      <c r="P10" s="208">
        <f>IF(E8="SC-44",44,IF(E8="SC-18", 18,  34))</f>
        <v>18</v>
      </c>
      <c r="Q10" s="208"/>
      <c r="R10" s="173"/>
      <c r="S10" s="173"/>
      <c r="T10" s="173"/>
      <c r="U10" s="173"/>
      <c r="V10" s="173"/>
      <c r="W10" s="173"/>
      <c r="X10" s="173"/>
    </row>
    <row r="11" spans="2:24" ht="15.75" customHeight="1" thickBot="1" x14ac:dyDescent="0.4">
      <c r="B11" s="226" t="s">
        <v>64</v>
      </c>
      <c r="C11" s="227"/>
      <c r="D11" s="228"/>
      <c r="E11" s="158">
        <v>1</v>
      </c>
      <c r="F11" s="152"/>
      <c r="G11" s="150"/>
      <c r="H11" s="150"/>
      <c r="I11" s="150"/>
      <c r="J11" s="173"/>
      <c r="K11" s="173"/>
      <c r="L11" s="173"/>
      <c r="M11" s="200"/>
      <c r="N11" s="223" t="s">
        <v>62</v>
      </c>
      <c r="O11" s="223"/>
      <c r="P11" s="208">
        <f>IF(E8="SC-44",     78,   IF(E8="SC-18",      38,     60))</f>
        <v>38</v>
      </c>
      <c r="Q11" s="208"/>
      <c r="R11" s="173"/>
      <c r="S11" s="173"/>
      <c r="T11" s="173"/>
      <c r="U11" s="173"/>
      <c r="V11" s="173"/>
      <c r="W11" s="173"/>
      <c r="X11" s="173"/>
    </row>
    <row r="12" spans="2:24" ht="15" customHeight="1" thickBot="1" x14ac:dyDescent="0.4">
      <c r="B12" s="226" t="s">
        <v>70</v>
      </c>
      <c r="C12" s="227"/>
      <c r="D12" s="228"/>
      <c r="E12" s="159">
        <v>0.4</v>
      </c>
      <c r="F12" s="167"/>
      <c r="G12" s="229" t="s">
        <v>97</v>
      </c>
      <c r="H12" s="229"/>
      <c r="I12" s="229"/>
      <c r="J12" s="173"/>
      <c r="K12" s="173"/>
      <c r="L12" s="173"/>
      <c r="M12" s="200"/>
      <c r="N12" s="223" t="s">
        <v>63</v>
      </c>
      <c r="O12" s="223"/>
      <c r="P12" s="208">
        <f>IF(E8="SC-44",75,     IF(E8="SC-18",91.25,       IF(E8="SC-34E",91,89)))</f>
        <v>91.25</v>
      </c>
      <c r="Q12" s="208"/>
      <c r="R12" s="173"/>
      <c r="S12" s="173"/>
      <c r="T12" s="173"/>
      <c r="U12" s="173"/>
      <c r="V12" s="173"/>
      <c r="W12" s="173"/>
      <c r="X12" s="173"/>
    </row>
    <row r="13" spans="2:24" ht="15" thickBot="1" x14ac:dyDescent="0.4">
      <c r="B13" s="226" t="str">
        <f>IF(E9="Imperial","Elevation of Stone Base (feet)","Elevation of Stone Base (meters)")</f>
        <v>Elevation of Stone Base (feet)</v>
      </c>
      <c r="C13" s="227"/>
      <c r="D13" s="228"/>
      <c r="E13" s="158">
        <v>0</v>
      </c>
      <c r="F13" s="152"/>
      <c r="G13" s="229"/>
      <c r="H13" s="229"/>
      <c r="I13" s="229"/>
      <c r="J13" s="199"/>
      <c r="K13" s="199"/>
      <c r="L13" s="209"/>
      <c r="M13" s="200"/>
      <c r="N13" s="223" t="s">
        <v>72</v>
      </c>
      <c r="O13" s="223"/>
      <c r="P13" s="210">
        <v>12</v>
      </c>
      <c r="Q13" s="173"/>
      <c r="R13" s="173"/>
      <c r="S13" s="173"/>
      <c r="T13" s="173"/>
      <c r="U13" s="173"/>
      <c r="V13" s="173"/>
      <c r="W13" s="173"/>
      <c r="X13" s="173"/>
    </row>
    <row r="14" spans="2:24" ht="15" thickBot="1" x14ac:dyDescent="0.4">
      <c r="B14" s="226" t="str">
        <f>IF(E8="SC-44",                   "Stone Above Chambers (min. 12 inches; max. 96 inches)",                        "Stone Above Chambers (min. 6 inches; max. 192 inches)")</f>
        <v>Stone Above Chambers (min. 6 inches; max. 192 inches)</v>
      </c>
      <c r="C14" s="227"/>
      <c r="D14" s="228"/>
      <c r="E14" s="158">
        <v>6</v>
      </c>
      <c r="F14" s="152"/>
      <c r="G14" s="153"/>
      <c r="H14" s="153"/>
      <c r="I14" s="153"/>
      <c r="J14" s="211"/>
      <c r="K14" s="211"/>
      <c r="L14" s="211"/>
      <c r="M14" s="211"/>
      <c r="N14" s="199"/>
      <c r="O14" s="173"/>
      <c r="P14" s="173"/>
      <c r="Q14" s="173"/>
      <c r="R14" s="173"/>
      <c r="S14" s="173"/>
      <c r="T14" s="173"/>
      <c r="U14" s="173"/>
      <c r="V14" s="173"/>
      <c r="W14" s="173"/>
      <c r="X14" s="173"/>
    </row>
    <row r="15" spans="2:24" ht="15" thickBot="1" x14ac:dyDescent="0.4">
      <c r="B15" s="226" t="str">
        <f>IF(E8="SC-44",                    "Stone Below Chambers (min. 9 inches)",                              "Stone Below Chambers (min. 6 inches)")</f>
        <v>Stone Below Chambers (min. 6 inches)</v>
      </c>
      <c r="C15" s="227"/>
      <c r="D15" s="228"/>
      <c r="E15" s="158">
        <v>6</v>
      </c>
      <c r="F15" s="152"/>
      <c r="G15" s="153"/>
      <c r="H15" s="153"/>
      <c r="I15" s="153"/>
      <c r="J15" s="211"/>
      <c r="K15" s="211"/>
      <c r="L15" s="211"/>
      <c r="M15" s="211"/>
      <c r="N15" s="173"/>
      <c r="O15" s="212" t="s">
        <v>74</v>
      </c>
      <c r="P15" s="210">
        <f>IF(E8="SC-44", 12, 6)</f>
        <v>6</v>
      </c>
      <c r="Q15" s="173"/>
      <c r="R15" s="173"/>
      <c r="S15" s="173"/>
      <c r="T15" s="173"/>
      <c r="U15" s="173"/>
      <c r="V15" s="173"/>
      <c r="W15" s="173"/>
      <c r="X15" s="173"/>
    </row>
    <row r="16" spans="2:24" ht="15" thickBot="1" x14ac:dyDescent="0.4">
      <c r="B16" s="226" t="str">
        <f>IF(E8="SC-18",         "Space Between Rows (min. 6 inches)",        "Space Between Rows (min. 9 inches)")</f>
        <v>Space Between Rows (min. 6 inches)</v>
      </c>
      <c r="C16" s="227"/>
      <c r="D16" s="228"/>
      <c r="E16" s="160">
        <v>6</v>
      </c>
      <c r="F16" s="152"/>
      <c r="G16" s="149"/>
      <c r="H16" s="163" t="b">
        <v>1</v>
      </c>
      <c r="I16" s="154"/>
      <c r="J16" s="213"/>
      <c r="K16" s="200"/>
      <c r="L16" s="200"/>
      <c r="M16" s="173"/>
      <c r="N16" s="173"/>
      <c r="O16" s="214" t="s">
        <v>75</v>
      </c>
      <c r="P16" s="210">
        <f>IF(E8="SC-44", 96, 192)</f>
        <v>192</v>
      </c>
      <c r="Q16" s="173"/>
      <c r="R16" s="173"/>
      <c r="S16" s="173"/>
      <c r="T16" s="173"/>
      <c r="U16" s="173"/>
      <c r="V16" s="173"/>
      <c r="W16" s="173"/>
      <c r="X16" s="173"/>
    </row>
    <row r="17" spans="1:24" ht="15" thickBot="1" x14ac:dyDescent="0.4">
      <c r="B17" s="246" t="s">
        <v>65</v>
      </c>
      <c r="C17" s="247"/>
      <c r="D17" s="248"/>
      <c r="E17" s="157">
        <v>1</v>
      </c>
      <c r="F17" s="168"/>
      <c r="G17" s="149"/>
      <c r="H17" s="149"/>
      <c r="I17" s="154"/>
      <c r="J17" s="213"/>
      <c r="K17" s="200"/>
      <c r="L17" s="200"/>
      <c r="M17" s="173"/>
      <c r="N17" s="173"/>
      <c r="O17" s="214" t="s">
        <v>76</v>
      </c>
      <c r="P17" s="210">
        <f>IF(E8="SC-44", 9, 6)</f>
        <v>6</v>
      </c>
      <c r="Q17" s="173"/>
      <c r="R17" s="173"/>
      <c r="S17" s="173"/>
      <c r="T17" s="173"/>
      <c r="U17" s="173"/>
      <c r="V17" s="173"/>
      <c r="W17" s="173"/>
      <c r="X17" s="173"/>
    </row>
    <row r="18" spans="1:24" x14ac:dyDescent="0.35">
      <c r="B18" s="195"/>
      <c r="C18" s="195"/>
      <c r="D18" s="195"/>
      <c r="E18" s="195"/>
      <c r="F18" s="195"/>
      <c r="G18" s="195"/>
      <c r="H18" s="195"/>
      <c r="I18" s="195"/>
      <c r="J18" s="215"/>
      <c r="K18" s="199"/>
      <c r="L18" s="199"/>
      <c r="M18" s="199"/>
      <c r="N18" s="173"/>
      <c r="O18" s="214" t="s">
        <v>77</v>
      </c>
      <c r="P18" s="210">
        <f>IF(E8="SC-18",  6,   9)</f>
        <v>6</v>
      </c>
      <c r="Q18" s="173"/>
      <c r="R18" s="173"/>
      <c r="S18" s="173"/>
      <c r="T18" s="173"/>
      <c r="U18" s="173"/>
      <c r="V18" s="173"/>
      <c r="W18" s="173"/>
      <c r="X18" s="173"/>
    </row>
    <row r="19" spans="1:24" x14ac:dyDescent="0.35">
      <c r="B19" s="237" t="str">
        <f>IF(AND($H$16,$E$17=""),"Insert number of rows to determine perimeter calculations","")</f>
        <v/>
      </c>
      <c r="C19" s="237"/>
      <c r="D19" s="237"/>
      <c r="E19" s="237"/>
      <c r="F19" s="237"/>
      <c r="G19" s="237"/>
      <c r="H19" s="237"/>
      <c r="I19" s="237"/>
      <c r="J19" s="199"/>
      <c r="K19" s="211"/>
      <c r="L19" s="211"/>
      <c r="M19" s="211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</row>
    <row r="20" spans="1:24" ht="47.25" customHeight="1" x14ac:dyDescent="0.35">
      <c r="B20" s="193" t="s">
        <v>84</v>
      </c>
      <c r="C20" s="193" t="s">
        <v>83</v>
      </c>
      <c r="D20" s="194" t="s">
        <v>85</v>
      </c>
      <c r="E20" s="193" t="s">
        <v>86</v>
      </c>
      <c r="F20" s="232" t="s">
        <v>87</v>
      </c>
      <c r="G20" s="233"/>
      <c r="H20" s="194" t="s">
        <v>88</v>
      </c>
      <c r="I20" s="193" t="s">
        <v>89</v>
      </c>
      <c r="J20" s="214"/>
      <c r="K20" s="173"/>
      <c r="L20" s="173"/>
      <c r="M20" s="216"/>
      <c r="N20" s="216"/>
      <c r="O20" s="217"/>
      <c r="P20" s="217"/>
      <c r="Q20" s="217"/>
      <c r="R20" s="217"/>
      <c r="S20" s="217"/>
      <c r="T20" s="221"/>
      <c r="U20" s="173"/>
      <c r="V20" s="173"/>
      <c r="W20" s="173"/>
      <c r="X20" s="173"/>
    </row>
    <row r="21" spans="1:24" x14ac:dyDescent="0.35">
      <c r="A21" s="40"/>
      <c r="B21" s="185">
        <f>(P10+E14+E15)</f>
        <v>30</v>
      </c>
      <c r="C21" s="190">
        <f>IF($E$8="SC-44",   IF(B21=44+$E$15,   0.0495,    IF(B21=43+$E$15,   0.1402,    IF(B21=42+$E$15,   0.2886,    IF(B21=41+$E$15,    0.4123,   IF(B21=40+$E$15,     0.6102,       IF(B21=39+$E$15,    0.8741,      IF(B21=38+$E$15,   1.0555,    IF(B21=37+$E$15,    1.1956,     IF(B21=36+$E$15,   1.3193,       IF(B21=35+$E$15,     1.4348,      IF(B21=34+$E$15,   1.5337,      IF(B21=33+$E$15,  1.6409,     IF(B21=32+$E$15,   1.7234,      IF(B21=31+$E$15,   1.7976,     IF(B21=30+$E$15,    1.8636,     IF(B21=29+$E$15,   1.9213,      IF(B21=28+$E$15,    1.979,     IF(B21=27+$E$15,   2.0285,     IF(B21=26+$E$15,   2.0779,      IF(B21=25+$E$15,   2.1274,      IF(B21=24+$E$15,    2.1769,     IF(B21=23+$E$15,    2.2264,     IF(B21=22+$E$15,    2.2594,     IF(B21=21+$E$15,    2.3088,      IF(B21=20+$E$15,    2.3418,      IF(B21=19+$E$15,   2.3665,        IF(B21=18+$E$15,    2.4078,      IF(B21=17+$E$15,    2.4325,     IF(B21=16+$E$15,    2.4573,     IF(B21=15+$E$15,   2.482,       IF(B21=14+$E$15,     2.515,    IF(B21=13+$E$15,     2.5315,      IF(B21=12+$E$15,       2.5644,     IF(B21=11+$E$15,    2.5809,                  IF(B21=10+$E$15,     2.6057,     IF(B21=9+$E$15,     2.6304,     IF(B21=8+$E$15,    2.6552,      IF(B21=7+$E$15,      2.6716,      IF(B21=6+$E$15,     2.6881,      IF(B21=5+$E$15,    2.7294,      IF(B21=4+$E$15,    2.8201,   IF(B21=3+$E$15,      2.8448,    IF(B21=2+$E$15,    2.9025,      IF(B21=1+$E$15,    2.9685,    0)))))))))))))))))))))))))))))))))))))))))))),                   IF($E$8="SC-34W",    IF(B21=34+$E$15,     0.4406,     IF(B21=33+$E$15,   0.5271,      IF(B21=32+$E$15,    0.8036,     IF(B21=31+$E$15,    1.0715,      IF(B21=30+$E$15,    1.2443,       IF(B21=29+$E$15,    1.3912,     IF(B21=28+$E$15,    1.5208,     IF(B21=27+$E$15,   1.6331,      IF(B21=26+$E$15,    1.7282,     IF(B21=25+$E$15,    1.8232,    IF(B21=24+$E$15,      1.901,    IF(B21=23+$E$15,    1.9701,     IF(B21=22+$E$15,  2.0392,    IF(B21=21+$E$15,    2.1083,    IF(B21=20+$E$15,     2.1602,     IF(B21=19+$E$15,   2.212,     IF(B21=18+$E$15,   2.2639,     IF(B21=17+$E$15,   2.3157,      IF(B21=16+$E$15,   2.3503,       IF(B21=15+$E$15,   2.3849,        IF(B21=14+$E$15,    2.4194,       IF(B21=13+$E$15,    2.4626,         IF(B21=12+$E$15,    2.4885,      IF(B21=11+$E$15,    2.5145,     IF(B21=10+$E$15,   2.5404,      IF(B21=9+$E$15,   2.575,       IF(B21=8+$E$15,    2.6009,        IF(B21=7+$E$15,     2.6182,       IF(B21=6+$E$15,    2.6527,        IF(B21=5+$E$15,   2.67,      IF(B21=4+$E$15,    2.6873,     IF(B21=3+$E$15,    2.7218,      IF(B21=2+$E$15,    2.7737,       IF(B21=1+$E$15,    2.765,        0)))))))))))))))))))))))))))))))))),              IF($E$8="SC-34E",      IF(B21=34+$E$15,     0.4417,     IF(B21=33+$E$15,   0.5389,      IF(B21=32+$E$15,    0.8217,     IF(B21=31+$E$15,    1.0955,      IF(B21=30+$E$15,    1.2722,       IF(B21=29+$E$15,    1.4224,     IF(B21=28+$E$15,    1.555,     IF(B21=27+$E$15,   1.6698,      IF(B21=26+$E$15,    1.767,     IF(B21=25+$E$15,    1.8642,    IF(B21=24+$E$15,      1.9437,    IF(B21=23+$E$15,    2.0144,     IF(B21=22+$E$15,    2.085,    IF(B21=21+$E$15,    2.1557,    IF(B21=20+$E$15,     2.2087,     IF(B21=19+$E$15,   2.2617,     IF(B21=18+$E$15,   2.3148,     IF(B21=17+$E$15,   2.3678,      IF(B21=16+$E$15,   2.4031,       IF(B21=15+$E$15,   2.4384,        IF(B21=14+$E$15,    2.4738,       IF(B21=13+$E$15,    2.518,         IF(B21=12+$E$15,    2.5445,      IF(B21=11+$E$15,    2.571,     IF(B21=10+$E$15,   2.5975,      IF(B21=9+$E$15,   2.6328,           IF(B21=8+$E$15,    2.6593,        IF(B21=7+$E$15,     2.677,       IF(B21=6+$E$15,    2.7123,        IF(B21=5+$E$15,   2.73,      IF(B21=4+$E$15,    2.7477,     IF(B21=3+$E$15,    2.783,      IF(B21=2+$E$15,    2.836,       IF(B21=1+$E$15,    2.8272,        0)))))))))))))))))))))))))))))))))),                   IF(B21=18+$E$15,   0.0596,     IF(B21=17+$E$15,   0.2259,      IF(B21=16+$E$15,   0.4156,       IF(B21=15+$E$15,   0.683,        IF(B21=14+$E$15,    0.8746,       IF(B21=13+$E$15,    1.0119,         IF(B21=12+$E$15,    1.1185,      IF(B21=11+$E$15,    1.207,     IF(B21=10+$E$15,   1.2757,      IF(B21=9+$E$15,   1.3389,           IF(B21=8+$E$15,    1.3913,        IF(B21=7+$E$15,     1.4401,       IF(B21=6+$E$15,    1.4817,        IF(B21=5+$E$15,   1.5214,      IF(B21=4+$E$15,    1.563,     IF(B21=3+$E$15,    1.6082,      IF(B21=2+$E$15,    1.6533,       IF(B21=1+$E$15,    1.7527,        0)))))))))))))))))))))</f>
        <v>0</v>
      </c>
      <c r="D21" s="184">
        <f>IF($B21&gt;0,$C21*$E$11,0)</f>
        <v>0</v>
      </c>
      <c r="E21" s="180">
        <f>IF($H$16,              IF(OR($B21&gt;($E$15+$P$10),AND($B21&gt;0,$B21&lt;=$E$15)),                        ((((((($P$11+$E$16)*1*$P$12)/1728)*$E$12))*$E$11)+(((((24-$E$16)*1*$P$12)/1728)*$E$12)*(ROUNDUP(($E$11/$E$17),0)))+(((24*1*(($P$11+24-$E$16)*$E$17))/1728)*$E$12)),                   IF(AND($B21&gt;$E$15,$B21&lt;=($E$15+$P$10)),               (((((((($P$11+$E$16)*1*$P$12)/1728)-$C21)*$E$12))*$E$11)+(((((24-$E$16)*1*$P$12)/1728)*$E$12)*(ROUNDUP(($E$11/$E$17),0)))+(((24*1*(($P$11+24-$E$16)*$E$17))/1728)*$E$12)),        0)),                              IF(OR($B21&gt;($E$15+$P$10),AND($B21&gt;0,$B21&lt;=$E$15)),        ((((($P$11+$E$16)*1*$P$12)/1728)*$E$12))*$E$11,                     IF(AND($B21&gt;$E$15,$B21&lt;=($E$15+$P$10)),         (((((($P$11+$E$16)*1*$P$12)/1728)-$C21)*$E$12))*$E$11,                   0)))</f>
        <v>1.62</v>
      </c>
      <c r="F21" s="234">
        <f>$E21+$D21</f>
        <v>1.62</v>
      </c>
      <c r="G21" s="235"/>
      <c r="H21" s="181">
        <f>IF($H22&gt;0,H22+F21,F21)</f>
        <v>60.98</v>
      </c>
      <c r="I21" s="180">
        <f>IF($B21&gt;0,$E$13+($B21/12),0)</f>
        <v>2.5</v>
      </c>
      <c r="J21" s="218">
        <f>C21+J22</f>
        <v>20.62</v>
      </c>
      <c r="K21" s="218">
        <f>F21+K22</f>
        <v>60.98</v>
      </c>
      <c r="L21" s="173"/>
      <c r="M21" s="173"/>
      <c r="N21" s="173">
        <f>H21/10</f>
        <v>6.0979999999999999</v>
      </c>
      <c r="O21" s="173"/>
      <c r="P21" s="173"/>
      <c r="Q21" s="173">
        <f>SUM(E21:E500)</f>
        <v>40.36</v>
      </c>
      <c r="R21" s="173"/>
      <c r="S21" s="173"/>
      <c r="T21" s="173"/>
      <c r="U21" s="173"/>
      <c r="V21" s="173"/>
      <c r="W21" s="173"/>
      <c r="X21" s="173"/>
    </row>
    <row r="22" spans="1:24" x14ac:dyDescent="0.35">
      <c r="B22" s="186">
        <f>IF(B21&gt;0,  B21-1,  0)</f>
        <v>29</v>
      </c>
      <c r="C22" s="190">
        <f>IF($E$8="SC-44",   IF(B22=44+$E$15,   0.0495,    IF(B22=43+$E$15,   0.1402,    IF(B22=42+$E$15,   0.2886,    IF(B22=41+$E$15,    0.4123,   IF(B22=40+$E$15,     0.6102,       IF(B22=39+$E$15,    0.8741,      IF(B22=38+$E$15,   1.0555,    IF(B22=37+$E$15,    1.1956,     IF(B22=36+$E$15,   1.3193,       IF(B22=35+$E$15,     1.4348,      IF(B22=34+$E$15,   1.5337,      IF(B22=33+$E$15,  1.6409,     IF(B22=32+$E$15,   1.7234,      IF(B22=31+$E$15,   1.7976,     IF(B22=30+$E$15,    1.8636,     IF(B22=29+$E$15,   1.9213,      IF(B22=28+$E$15,    1.979,     IF(B22=27+$E$15,   2.0285,     IF(B22=26+$E$15,   2.0779,      IF(B22=25+$E$15,   2.1274,      IF(B22=24+$E$15,    2.1769,     IF(B22=23+$E$15,    2.2264,     IF(B22=22+$E$15,    2.2594,     IF(B22=21+$E$15,    2.3088,      IF(B22=20+$E$15,    2.3418,      IF(B22=19+$E$15,   2.3665,        IF(B22=18+$E$15,    2.4078,      IF(B22=17+$E$15,    2.4325,     IF(B22=16+$E$15,    2.4573,     IF(B22=15+$E$15,   2.482,       IF(B22=14+$E$15,     2.515,    IF(B22=13+$E$15,     2.5315,      IF(B22=12+$E$15,       2.5644,     IF(B22=11+$E$15,    2.5809,                  IF(B22=10+$E$15,     2.6057,     IF(B22=9+$E$15,     2.6304,     IF(B22=8+$E$15,    2.6552,      IF(B22=7+$E$15,      2.6716,      IF(B22=6+$E$15,     2.6881,      IF(B22=5+$E$15,    2.7294,      IF(B22=4+$E$15,    2.8201,   IF(B22=3+$E$15,      2.8448,    IF(B22=2+$E$15,    2.9025,      IF(B22=1+$E$15,    2.9685,    0)))))))))))))))))))))))))))))))))))))))))))),                   IF($E$8="SC-34W",    IF(B22=34+$E$15,     0.4406,     IF(B22=33+$E$15,   0.5271,      IF(B22=32+$E$15,    0.8036,     IF(B22=31+$E$15,    1.0715,      IF(B22=30+$E$15,    1.2443,       IF(B22=29+$E$15,    1.3912,     IF(B22=28+$E$15,    1.5208,     IF(B22=27+$E$15,   1.6331,      IF(B22=26+$E$15,    1.7282,     IF(B22=25+$E$15,    1.8232,    IF(B22=24+$E$15,      1.901,    IF(B22=23+$E$15,    1.9701,     IF(B22=22+$E$15,  2.0392,    IF(B22=21+$E$15,    2.1083,    IF(B22=20+$E$15,     2.1602,     IF(B22=19+$E$15,   2.212,     IF(B22=18+$E$15,   2.2639,     IF(B22=17+$E$15,   2.3157,      IF(B22=16+$E$15,   2.3503,       IF(B22=15+$E$15,   2.3849,        IF(B22=14+$E$15,    2.4194,       IF(B22=13+$E$15,    2.4626,         IF(B22=12+$E$15,    2.4885,      IF(B22=11+$E$15,    2.5145,     IF(B22=10+$E$15,   2.5404,      IF(B22=9+$E$15,   2.575,       IF(B22=8+$E$15,    2.6009,        IF(B22=7+$E$15,     2.6182,       IF(B22=6+$E$15,    2.6527,        IF(B22=5+$E$15,   2.67,      IF(B22=4+$E$15,    2.6873,     IF(B22=3+$E$15,    2.7218,      IF(B22=2+$E$15,    2.7737,       IF(B22=1+$E$15,    2.765,        0)))))))))))))))))))))))))))))))))),              IF($E$8="SC-34E",      IF(B22=34+$E$15,     0.4417,     IF(B22=33+$E$15,   0.5389,      IF(B22=32+$E$15,    0.8217,     IF(B22=31+$E$15,    1.0955,      IF(B22=30+$E$15,    1.2722,       IF(B22=29+$E$15,    1.4224,     IF(B22=28+$E$15,    1.555,     IF(B22=27+$E$15,   1.6698,      IF(B22=26+$E$15,    1.767,     IF(B22=25+$E$15,    1.8642,    IF(B22=24+$E$15,      1.9437,    IF(B22=23+$E$15,    2.0144,     IF(B22=22+$E$15,    2.085,    IF(B22=21+$E$15,    2.1557,    IF(B22=20+$E$15,     2.2087,     IF(B22=19+$E$15,   2.2617,     IF(B22=18+$E$15,   2.3148,     IF(B22=17+$E$15,   2.3678,      IF(B22=16+$E$15,   2.4031,       IF(B22=15+$E$15,   2.4384,        IF(B22=14+$E$15,    2.4738,       IF(B22=13+$E$15,    2.518,         IF(B22=12+$E$15,    2.5445,      IF(B22=11+$E$15,    2.571,     IF(B22=10+$E$15,   2.5975,      IF(B22=9+$E$15,   2.6328,           IF(B22=8+$E$15,    2.6593,        IF(B22=7+$E$15,     2.677,       IF(B22=6+$E$15,    2.7123,        IF(B22=5+$E$15,   2.73,      IF(B22=4+$E$15,    2.7477,     IF(B22=3+$E$15,    2.783,      IF(B22=2+$E$15,    2.836,       IF(B22=1+$E$15,    2.8272,        0)))))))))))))))))))))))))))))))))),                   IF(B22=18+$E$15,   0.0596,     IF(B22=17+$E$15,   0.2259,      IF(B22=16+$E$15,   0.4156,       IF(B22=15+$E$15,   0.683,        IF(B22=14+$E$15,    0.8746,       IF(B22=13+$E$15,    1.0119,         IF(B22=12+$E$15,    1.1185,      IF(B22=11+$E$15,    1.207,     IF(B22=10+$E$15,   1.2757,      IF(B22=9+$E$15,   1.3389,           IF(B22=8+$E$15,    1.3913,        IF(B22=7+$E$15,     1.4401,       IF(B22=6+$E$15,    1.4817,        IF(B22=5+$E$15,   1.5214,      IF(B22=4+$E$15,    1.563,     IF(B22=3+$E$15,    1.6082,      IF(B22=2+$E$15,    1.6533,       IF(B22=1+$E$15,    1.7527,        0)))))))))))))))))))))</f>
        <v>0</v>
      </c>
      <c r="D22" s="190">
        <f>IF($B22&gt;0,$C22*$E$11,0)</f>
        <v>0</v>
      </c>
      <c r="E22" s="190">
        <f t="shared" ref="E22:E85" si="0">IF($H$16,                      IF(OR($B22&gt;($E$15+$P$10),AND($B22&gt;0,$B22&lt;=$E$15)),                        ((((((($P$11+$E$16)*1*$P$12)/1728)*$E$12))*$E$11)+(((((24-$E$16)*1*$P$12)/1728)*$E$12)*(ROUNDUP(($E$11/$E$17),0)))+(((24*1*(($P$11+24-$E$16)*$E$17))/1728)*$E$12)),                             IF(AND($B22&gt;$E$15,$B22&lt;=($E$15+$P$10)),               (((((((($P$11+$E$16)*1*$P$12)/1728)-$C22)*$E$12))*$E$11)+(((((24-$E$16)*1*$P$12)/1728)*$E$12)*(ROUNDUP(($E$11/$E$17),0)))+(((24*1*(($P$11+24-$E$16)*$E$17))/1728)*$E$12)),                            0)),                                        IF(OR($B22&gt;($E$15+$P$10),AND($B22&gt;0,$B22&lt;=$E$15)),    ((((($P$11+$E$16)*1*$P$12)/1728)*$E$12))*$E$11,                     IF(AND($B22&gt;$E$15,$B22&lt;=($E$15+$P$10)),         (((((($P$11+$E$16)*1*$P$12)/1728)-$C22)*$E$12))*$E$11,                   0)))</f>
        <v>1.62</v>
      </c>
      <c r="F22" s="222">
        <f t="shared" ref="F22:F85" si="1">$E22+$D22</f>
        <v>1.62</v>
      </c>
      <c r="G22" s="222"/>
      <c r="H22" s="183">
        <f>IF($H23&gt;0,H23+F22,F22)</f>
        <v>59.36</v>
      </c>
      <c r="I22" s="190">
        <f t="shared" ref="I22:I85" si="2">IF($B22&gt;0,$E$13+($B22/12),0)</f>
        <v>2.42</v>
      </c>
      <c r="J22" s="218">
        <f t="shared" ref="J22:J31" si="3">C22+J23</f>
        <v>20.62</v>
      </c>
      <c r="K22" s="218">
        <f>F22+K23</f>
        <v>59.36</v>
      </c>
      <c r="L22" s="173"/>
      <c r="M22" s="173"/>
      <c r="N22" s="173">
        <f>SUM(G21:G85)</f>
        <v>0</v>
      </c>
      <c r="O22" s="173"/>
      <c r="P22" s="173"/>
      <c r="Q22" s="173"/>
      <c r="R22" s="173"/>
      <c r="S22" s="173"/>
      <c r="T22" s="173"/>
      <c r="U22" s="173"/>
      <c r="V22" s="173"/>
      <c r="W22" s="173"/>
      <c r="X22" s="173"/>
    </row>
    <row r="23" spans="1:24" x14ac:dyDescent="0.35">
      <c r="B23" s="186">
        <f t="shared" ref="B23:B86" si="4">IF(B22&gt;0,  B22-1,  0)</f>
        <v>28</v>
      </c>
      <c r="C23" s="190">
        <f t="shared" ref="C23:C86" si="5">IF($E$8="SC-44",   IF(B23=44+$E$15,   0.0495,    IF(B23=43+$E$15,   0.1402,    IF(B23=42+$E$15,   0.2886,    IF(B23=41+$E$15,    0.4123,   IF(B23=40+$E$15,     0.6102,       IF(B23=39+$E$15,    0.8741,      IF(B23=38+$E$15,   1.0555,    IF(B23=37+$E$15,    1.1956,     IF(B23=36+$E$15,   1.3193,       IF(B23=35+$E$15,     1.4348,      IF(B23=34+$E$15,   1.5337,      IF(B23=33+$E$15,  1.6409,     IF(B23=32+$E$15,   1.7234,      IF(B23=31+$E$15,   1.7976,     IF(B23=30+$E$15,    1.8636,     IF(B23=29+$E$15,   1.9213,      IF(B23=28+$E$15,    1.979,     IF(B23=27+$E$15,   2.0285,     IF(B23=26+$E$15,   2.0779,      IF(B23=25+$E$15,   2.1274,      IF(B23=24+$E$15,    2.1769,     IF(B23=23+$E$15,    2.2264,     IF(B23=22+$E$15,    2.2594,     IF(B23=21+$E$15,    2.3088,      IF(B23=20+$E$15,    2.3418,      IF(B23=19+$E$15,   2.3665,        IF(B23=18+$E$15,    2.4078,      IF(B23=17+$E$15,    2.4325,     IF(B23=16+$E$15,    2.4573,     IF(B23=15+$E$15,   2.482,       IF(B23=14+$E$15,     2.515,    IF(B23=13+$E$15,     2.5315,      IF(B23=12+$E$15,       2.5644,     IF(B23=11+$E$15,    2.5809,                  IF(B23=10+$E$15,     2.6057,     IF(B23=9+$E$15,     2.6304,     IF(B23=8+$E$15,    2.6552,      IF(B23=7+$E$15,      2.6716,      IF(B23=6+$E$15,     2.6881,      IF(B23=5+$E$15,    2.7294,      IF(B23=4+$E$15,    2.8201,   IF(B23=3+$E$15,      2.8448,    IF(B23=2+$E$15,    2.9025,      IF(B23=1+$E$15,    2.9685,    0)))))))))))))))))))))))))))))))))))))))))))),                   IF($E$8="SC-34W",    IF(B23=34+$E$15,     0.4406,     IF(B23=33+$E$15,   0.5271,      IF(B23=32+$E$15,    0.8036,     IF(B23=31+$E$15,    1.0715,      IF(B23=30+$E$15,    1.2443,       IF(B23=29+$E$15,    1.3912,     IF(B23=28+$E$15,    1.5208,     IF(B23=27+$E$15,   1.6331,      IF(B23=26+$E$15,    1.7282,     IF(B23=25+$E$15,    1.8232,    IF(B23=24+$E$15,      1.901,    IF(B23=23+$E$15,    1.9701,     IF(B23=22+$E$15,  2.0392,    IF(B23=21+$E$15,    2.1083,    IF(B23=20+$E$15,     2.1602,     IF(B23=19+$E$15,   2.212,     IF(B23=18+$E$15,   2.2639,     IF(B23=17+$E$15,   2.3157,      IF(B23=16+$E$15,   2.3503,       IF(B23=15+$E$15,   2.3849,        IF(B23=14+$E$15,    2.4194,       IF(B23=13+$E$15,    2.4626,         IF(B23=12+$E$15,    2.4885,      IF(B23=11+$E$15,    2.5145,     IF(B23=10+$E$15,   2.5404,      IF(B23=9+$E$15,   2.575,       IF(B23=8+$E$15,    2.6009,        IF(B23=7+$E$15,     2.6182,       IF(B23=6+$E$15,    2.6527,        IF(B23=5+$E$15,   2.67,      IF(B23=4+$E$15,    2.6873,     IF(B23=3+$E$15,    2.7218,      IF(B23=2+$E$15,    2.7737,       IF(B23=1+$E$15,    2.765,        0)))))))))))))))))))))))))))))))))),              IF($E$8="SC-34E",      IF(B23=34+$E$15,     0.4417,     IF(B23=33+$E$15,   0.5389,      IF(B23=32+$E$15,    0.8217,     IF(B23=31+$E$15,    1.0955,      IF(B23=30+$E$15,    1.2722,       IF(B23=29+$E$15,    1.4224,     IF(B23=28+$E$15,    1.555,     IF(B23=27+$E$15,   1.6698,      IF(B23=26+$E$15,    1.767,     IF(B23=25+$E$15,    1.8642,    IF(B23=24+$E$15,      1.9437,    IF(B23=23+$E$15,    2.0144,     IF(B23=22+$E$15,    2.085,    IF(B23=21+$E$15,    2.1557,    IF(B23=20+$E$15,     2.2087,     IF(B23=19+$E$15,   2.2617,     IF(B23=18+$E$15,   2.3148,     IF(B23=17+$E$15,   2.3678,      IF(B23=16+$E$15,   2.4031,       IF(B23=15+$E$15,   2.4384,        IF(B23=14+$E$15,    2.4738,       IF(B23=13+$E$15,    2.518,         IF(B23=12+$E$15,    2.5445,      IF(B23=11+$E$15,    2.571,     IF(B23=10+$E$15,   2.5975,      IF(B23=9+$E$15,   2.6328,           IF(B23=8+$E$15,    2.6593,        IF(B23=7+$E$15,     2.677,       IF(B23=6+$E$15,    2.7123,        IF(B23=5+$E$15,   2.73,      IF(B23=4+$E$15,    2.7477,     IF(B23=3+$E$15,    2.783,      IF(B23=2+$E$15,    2.836,       IF(B23=1+$E$15,    2.8272,        0)))))))))))))))))))))))))))))))))),                   IF(B23=18+$E$15,   0.0596,     IF(B23=17+$E$15,   0.2259,      IF(B23=16+$E$15,   0.4156,       IF(B23=15+$E$15,   0.683,        IF(B23=14+$E$15,    0.8746,       IF(B23=13+$E$15,    1.0119,         IF(B23=12+$E$15,    1.1185,      IF(B23=11+$E$15,    1.207,     IF(B23=10+$E$15,   1.2757,      IF(B23=9+$E$15,   1.3389,           IF(B23=8+$E$15,    1.3913,        IF(B23=7+$E$15,     1.4401,       IF(B23=6+$E$15,    1.4817,        IF(B23=5+$E$15,   1.5214,      IF(B23=4+$E$15,    1.563,     IF(B23=3+$E$15,    1.6082,      IF(B23=2+$E$15,    1.6533,       IF(B23=1+$E$15,    1.7527,        0)))))))))))))))))))))</f>
        <v>0</v>
      </c>
      <c r="D23" s="190">
        <f>IF($B23&gt;0,$C23*$E$11,0)</f>
        <v>0</v>
      </c>
      <c r="E23" s="190">
        <f t="shared" si="0"/>
        <v>1.62</v>
      </c>
      <c r="F23" s="222">
        <f t="shared" si="1"/>
        <v>1.62</v>
      </c>
      <c r="G23" s="222"/>
      <c r="H23" s="183">
        <f t="shared" ref="H23:H86" si="6">IF($H24&gt;0,H24+F23,F23)</f>
        <v>57.74</v>
      </c>
      <c r="I23" s="190">
        <f t="shared" si="2"/>
        <v>2.33</v>
      </c>
      <c r="J23" s="218">
        <f t="shared" si="3"/>
        <v>20.62</v>
      </c>
      <c r="K23" s="218">
        <f t="shared" ref="K23:K31" si="7">F23+K24</f>
        <v>57.74</v>
      </c>
      <c r="L23" s="173"/>
      <c r="M23" s="173"/>
      <c r="N23" s="243" t="s">
        <v>68</v>
      </c>
      <c r="O23" s="243"/>
      <c r="P23" s="243"/>
      <c r="Q23" s="173"/>
      <c r="R23" s="173"/>
      <c r="S23" s="173"/>
      <c r="T23" s="173"/>
      <c r="U23" s="173"/>
      <c r="V23" s="173"/>
      <c r="W23" s="173"/>
      <c r="X23" s="173"/>
    </row>
    <row r="24" spans="1:24" x14ac:dyDescent="0.35">
      <c r="B24" s="186">
        <f t="shared" si="4"/>
        <v>27</v>
      </c>
      <c r="C24" s="190">
        <f t="shared" si="5"/>
        <v>0</v>
      </c>
      <c r="D24" s="190">
        <f t="shared" ref="D24:D84" si="8">IF($B24&gt;0,$C24*$E$11,0)</f>
        <v>0</v>
      </c>
      <c r="E24" s="190">
        <f t="shared" si="0"/>
        <v>1.62</v>
      </c>
      <c r="F24" s="222">
        <f t="shared" si="1"/>
        <v>1.62</v>
      </c>
      <c r="G24" s="222"/>
      <c r="H24" s="183">
        <f t="shared" si="6"/>
        <v>56.12</v>
      </c>
      <c r="I24" s="190">
        <f t="shared" si="2"/>
        <v>2.25</v>
      </c>
      <c r="J24" s="218">
        <f t="shared" si="3"/>
        <v>20.62</v>
      </c>
      <c r="K24" s="218">
        <f t="shared" si="7"/>
        <v>56.12</v>
      </c>
      <c r="L24" s="173"/>
      <c r="M24" s="173"/>
      <c r="N24" s="236">
        <f>SUM(C21:C500)</f>
        <v>20.62</v>
      </c>
      <c r="O24" s="236"/>
      <c r="P24" s="236"/>
      <c r="Q24" s="173"/>
      <c r="R24" s="173"/>
      <c r="S24" s="173"/>
      <c r="T24" s="173"/>
      <c r="U24" s="173"/>
      <c r="V24" s="173"/>
      <c r="W24" s="173"/>
      <c r="X24" s="173"/>
    </row>
    <row r="25" spans="1:24" x14ac:dyDescent="0.35">
      <c r="B25" s="186">
        <f t="shared" si="4"/>
        <v>26</v>
      </c>
      <c r="C25" s="190">
        <f t="shared" si="5"/>
        <v>0</v>
      </c>
      <c r="D25" s="190">
        <f t="shared" si="8"/>
        <v>0</v>
      </c>
      <c r="E25" s="190">
        <f t="shared" si="0"/>
        <v>1.62</v>
      </c>
      <c r="F25" s="222">
        <f t="shared" si="1"/>
        <v>1.62</v>
      </c>
      <c r="G25" s="222"/>
      <c r="H25" s="183">
        <f t="shared" si="6"/>
        <v>54.5</v>
      </c>
      <c r="I25" s="190">
        <f t="shared" si="2"/>
        <v>2.17</v>
      </c>
      <c r="J25" s="218">
        <f t="shared" si="3"/>
        <v>20.62</v>
      </c>
      <c r="K25" s="218">
        <f t="shared" si="7"/>
        <v>54.5</v>
      </c>
      <c r="L25" s="220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</row>
    <row r="26" spans="1:24" x14ac:dyDescent="0.35">
      <c r="B26" s="186">
        <f t="shared" si="4"/>
        <v>25</v>
      </c>
      <c r="C26" s="190">
        <f t="shared" si="5"/>
        <v>0</v>
      </c>
      <c r="D26" s="155">
        <f t="shared" si="8"/>
        <v>0</v>
      </c>
      <c r="E26" s="190">
        <f t="shared" si="0"/>
        <v>1.62</v>
      </c>
      <c r="F26" s="222">
        <f t="shared" si="1"/>
        <v>1.62</v>
      </c>
      <c r="G26" s="222"/>
      <c r="H26" s="183">
        <f t="shared" si="6"/>
        <v>52.88</v>
      </c>
      <c r="I26" s="190">
        <f t="shared" si="2"/>
        <v>2.08</v>
      </c>
      <c r="J26" s="218">
        <f t="shared" si="3"/>
        <v>20.62</v>
      </c>
      <c r="K26" s="218">
        <f t="shared" si="7"/>
        <v>52.88</v>
      </c>
      <c r="L26" s="220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</row>
    <row r="27" spans="1:24" x14ac:dyDescent="0.35">
      <c r="B27" s="186">
        <f t="shared" si="4"/>
        <v>24</v>
      </c>
      <c r="C27" s="190">
        <f t="shared" si="5"/>
        <v>0.06</v>
      </c>
      <c r="D27" s="155">
        <f t="shared" si="8"/>
        <v>0.06</v>
      </c>
      <c r="E27" s="190">
        <f t="shared" si="0"/>
        <v>1.6</v>
      </c>
      <c r="F27" s="222">
        <f t="shared" si="1"/>
        <v>1.66</v>
      </c>
      <c r="G27" s="222"/>
      <c r="H27" s="183">
        <f t="shared" si="6"/>
        <v>51.26</v>
      </c>
      <c r="I27" s="190">
        <f t="shared" si="2"/>
        <v>2</v>
      </c>
      <c r="J27" s="218">
        <f t="shared" si="3"/>
        <v>20.62</v>
      </c>
      <c r="K27" s="218">
        <f t="shared" si="7"/>
        <v>51.26</v>
      </c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</row>
    <row r="28" spans="1:24" x14ac:dyDescent="0.35">
      <c r="B28" s="186">
        <f t="shared" si="4"/>
        <v>23</v>
      </c>
      <c r="C28" s="190">
        <f t="shared" si="5"/>
        <v>0.23</v>
      </c>
      <c r="D28" s="155">
        <f t="shared" si="8"/>
        <v>0.23</v>
      </c>
      <c r="E28" s="190">
        <f t="shared" si="0"/>
        <v>1.53</v>
      </c>
      <c r="F28" s="222">
        <f t="shared" si="1"/>
        <v>1.76</v>
      </c>
      <c r="G28" s="222"/>
      <c r="H28" s="183">
        <f t="shared" si="6"/>
        <v>49.6</v>
      </c>
      <c r="I28" s="190">
        <f t="shared" si="2"/>
        <v>1.92</v>
      </c>
      <c r="J28" s="218">
        <f t="shared" si="3"/>
        <v>20.56</v>
      </c>
      <c r="K28" s="218">
        <f t="shared" si="7"/>
        <v>49.6</v>
      </c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</row>
    <row r="29" spans="1:24" x14ac:dyDescent="0.35">
      <c r="B29" s="186">
        <f t="shared" si="4"/>
        <v>22</v>
      </c>
      <c r="C29" s="190">
        <f t="shared" si="5"/>
        <v>0.42</v>
      </c>
      <c r="D29" s="155">
        <f t="shared" si="8"/>
        <v>0.42</v>
      </c>
      <c r="E29" s="190">
        <f t="shared" si="0"/>
        <v>1.45</v>
      </c>
      <c r="F29" s="222">
        <f t="shared" si="1"/>
        <v>1.87</v>
      </c>
      <c r="G29" s="222"/>
      <c r="H29" s="183">
        <f t="shared" si="6"/>
        <v>47.84</v>
      </c>
      <c r="I29" s="190">
        <f t="shared" si="2"/>
        <v>1.83</v>
      </c>
      <c r="J29" s="218">
        <f t="shared" si="3"/>
        <v>20.329999999999998</v>
      </c>
      <c r="K29" s="218">
        <f t="shared" si="7"/>
        <v>47.84</v>
      </c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</row>
    <row r="30" spans="1:24" x14ac:dyDescent="0.35">
      <c r="B30" s="186">
        <f t="shared" si="4"/>
        <v>21</v>
      </c>
      <c r="C30" s="190">
        <f t="shared" si="5"/>
        <v>0.68</v>
      </c>
      <c r="D30" s="155">
        <f t="shared" si="8"/>
        <v>0.68</v>
      </c>
      <c r="E30" s="190">
        <f t="shared" si="0"/>
        <v>1.35</v>
      </c>
      <c r="F30" s="222">
        <f t="shared" si="1"/>
        <v>2.0299999999999998</v>
      </c>
      <c r="G30" s="222"/>
      <c r="H30" s="183">
        <f t="shared" si="6"/>
        <v>45.97</v>
      </c>
      <c r="I30" s="190">
        <f t="shared" si="2"/>
        <v>1.75</v>
      </c>
      <c r="J30" s="218">
        <f t="shared" si="3"/>
        <v>19.91</v>
      </c>
      <c r="K30" s="218">
        <f t="shared" si="7"/>
        <v>45.97</v>
      </c>
      <c r="L30" s="218"/>
      <c r="M30" s="218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</row>
    <row r="31" spans="1:24" x14ac:dyDescent="0.35">
      <c r="B31" s="186">
        <f t="shared" si="4"/>
        <v>20</v>
      </c>
      <c r="C31" s="190">
        <f t="shared" si="5"/>
        <v>0.87</v>
      </c>
      <c r="D31" s="155">
        <f t="shared" si="8"/>
        <v>0.87</v>
      </c>
      <c r="E31" s="190">
        <f t="shared" si="0"/>
        <v>1.27</v>
      </c>
      <c r="F31" s="222">
        <f t="shared" si="1"/>
        <v>2.14</v>
      </c>
      <c r="G31" s="222"/>
      <c r="H31" s="183">
        <f t="shared" si="6"/>
        <v>43.94</v>
      </c>
      <c r="I31" s="190">
        <f t="shared" si="2"/>
        <v>1.67</v>
      </c>
      <c r="J31" s="218">
        <f t="shared" si="3"/>
        <v>19.23</v>
      </c>
      <c r="K31" s="218">
        <f t="shared" si="7"/>
        <v>43.94</v>
      </c>
      <c r="L31" s="218"/>
      <c r="M31" s="218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</row>
    <row r="32" spans="1:24" x14ac:dyDescent="0.35">
      <c r="B32" s="186">
        <f t="shared" si="4"/>
        <v>19</v>
      </c>
      <c r="C32" s="190">
        <f t="shared" si="5"/>
        <v>1.01</v>
      </c>
      <c r="D32" s="155">
        <f t="shared" si="8"/>
        <v>1.01</v>
      </c>
      <c r="E32" s="190">
        <f t="shared" si="0"/>
        <v>1.22</v>
      </c>
      <c r="F32" s="222">
        <f t="shared" si="1"/>
        <v>2.23</v>
      </c>
      <c r="G32" s="222"/>
      <c r="H32" s="183">
        <f t="shared" si="6"/>
        <v>41.8</v>
      </c>
      <c r="I32" s="190">
        <f t="shared" si="2"/>
        <v>1.58</v>
      </c>
      <c r="J32" s="218">
        <f>C32+J33</f>
        <v>18.36</v>
      </c>
      <c r="K32" s="218">
        <f>F32+K33</f>
        <v>41.8</v>
      </c>
      <c r="L32" s="218"/>
      <c r="M32" s="218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</row>
    <row r="33" spans="2:24" x14ac:dyDescent="0.35">
      <c r="B33" s="186">
        <f t="shared" si="4"/>
        <v>18</v>
      </c>
      <c r="C33" s="190">
        <f t="shared" si="5"/>
        <v>1.1200000000000001</v>
      </c>
      <c r="D33" s="155">
        <f t="shared" si="8"/>
        <v>1.1200000000000001</v>
      </c>
      <c r="E33" s="190">
        <f t="shared" si="0"/>
        <v>1.17</v>
      </c>
      <c r="F33" s="222">
        <f t="shared" si="1"/>
        <v>2.29</v>
      </c>
      <c r="G33" s="222"/>
      <c r="H33" s="183">
        <f t="shared" si="6"/>
        <v>39.57</v>
      </c>
      <c r="I33" s="190">
        <f t="shared" si="2"/>
        <v>1.5</v>
      </c>
      <c r="J33" s="218">
        <f t="shared" ref="J33:J96" si="9">C33+J34</f>
        <v>17.350000000000001</v>
      </c>
      <c r="K33" s="218">
        <f t="shared" ref="K33:K96" si="10">F33+K34</f>
        <v>39.57</v>
      </c>
      <c r="L33" s="218"/>
      <c r="M33" s="218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</row>
    <row r="34" spans="2:24" x14ac:dyDescent="0.35">
      <c r="B34" s="186">
        <f t="shared" si="4"/>
        <v>17</v>
      </c>
      <c r="C34" s="190">
        <f t="shared" si="5"/>
        <v>1.21</v>
      </c>
      <c r="D34" s="155">
        <f t="shared" si="8"/>
        <v>1.21</v>
      </c>
      <c r="E34" s="190">
        <f t="shared" si="0"/>
        <v>1.1399999999999999</v>
      </c>
      <c r="F34" s="222">
        <f t="shared" si="1"/>
        <v>2.35</v>
      </c>
      <c r="G34" s="222"/>
      <c r="H34" s="183">
        <f t="shared" si="6"/>
        <v>37.28</v>
      </c>
      <c r="I34" s="190">
        <f t="shared" si="2"/>
        <v>1.42</v>
      </c>
      <c r="J34" s="218">
        <f>C34+J35</f>
        <v>16.23</v>
      </c>
      <c r="K34" s="218">
        <f t="shared" si="10"/>
        <v>37.28</v>
      </c>
      <c r="L34" s="218"/>
      <c r="M34" s="218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</row>
    <row r="35" spans="2:24" x14ac:dyDescent="0.35">
      <c r="B35" s="186">
        <f t="shared" si="4"/>
        <v>16</v>
      </c>
      <c r="C35" s="190">
        <f t="shared" si="5"/>
        <v>1.28</v>
      </c>
      <c r="D35" s="155">
        <f t="shared" si="8"/>
        <v>1.28</v>
      </c>
      <c r="E35" s="190">
        <f t="shared" si="0"/>
        <v>1.1100000000000001</v>
      </c>
      <c r="F35" s="222">
        <f t="shared" si="1"/>
        <v>2.39</v>
      </c>
      <c r="G35" s="222"/>
      <c r="H35" s="183">
        <f t="shared" si="6"/>
        <v>34.93</v>
      </c>
      <c r="I35" s="190">
        <f t="shared" si="2"/>
        <v>1.33</v>
      </c>
      <c r="J35" s="218">
        <f t="shared" si="9"/>
        <v>15.02</v>
      </c>
      <c r="K35" s="218">
        <f t="shared" si="10"/>
        <v>34.93</v>
      </c>
      <c r="L35" s="218"/>
      <c r="M35" s="218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</row>
    <row r="36" spans="2:24" x14ac:dyDescent="0.35">
      <c r="B36" s="186">
        <f t="shared" si="4"/>
        <v>15</v>
      </c>
      <c r="C36" s="190">
        <f t="shared" si="5"/>
        <v>1.34</v>
      </c>
      <c r="D36" s="155">
        <f t="shared" si="8"/>
        <v>1.34</v>
      </c>
      <c r="E36" s="190">
        <f t="shared" si="0"/>
        <v>1.08</v>
      </c>
      <c r="F36" s="222">
        <f t="shared" si="1"/>
        <v>2.42</v>
      </c>
      <c r="G36" s="222"/>
      <c r="H36" s="183">
        <f t="shared" si="6"/>
        <v>32.54</v>
      </c>
      <c r="I36" s="190">
        <f t="shared" si="2"/>
        <v>1.25</v>
      </c>
      <c r="J36" s="218">
        <f t="shared" si="9"/>
        <v>13.74</v>
      </c>
      <c r="K36" s="218">
        <f t="shared" si="10"/>
        <v>32.54</v>
      </c>
      <c r="L36" s="218"/>
      <c r="M36" s="218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</row>
    <row r="37" spans="2:24" x14ac:dyDescent="0.35">
      <c r="B37" s="186">
        <f t="shared" si="4"/>
        <v>14</v>
      </c>
      <c r="C37" s="190">
        <f t="shared" si="5"/>
        <v>1.39</v>
      </c>
      <c r="D37" s="155">
        <f t="shared" si="8"/>
        <v>1.39</v>
      </c>
      <c r="E37" s="190">
        <f t="shared" si="0"/>
        <v>1.06</v>
      </c>
      <c r="F37" s="222">
        <f t="shared" si="1"/>
        <v>2.4500000000000002</v>
      </c>
      <c r="G37" s="222"/>
      <c r="H37" s="183">
        <f t="shared" si="6"/>
        <v>30.12</v>
      </c>
      <c r="I37" s="190">
        <f t="shared" si="2"/>
        <v>1.17</v>
      </c>
      <c r="J37" s="218">
        <f t="shared" si="9"/>
        <v>12.4</v>
      </c>
      <c r="K37" s="218">
        <f t="shared" si="10"/>
        <v>30.12</v>
      </c>
      <c r="L37" s="218"/>
      <c r="M37" s="218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</row>
    <row r="38" spans="2:24" x14ac:dyDescent="0.35">
      <c r="B38" s="186">
        <f t="shared" si="4"/>
        <v>13</v>
      </c>
      <c r="C38" s="190">
        <f t="shared" si="5"/>
        <v>1.44</v>
      </c>
      <c r="D38" s="155">
        <f t="shared" si="8"/>
        <v>1.44</v>
      </c>
      <c r="E38" s="190">
        <f t="shared" si="0"/>
        <v>1.04</v>
      </c>
      <c r="F38" s="222">
        <f t="shared" si="1"/>
        <v>2.48</v>
      </c>
      <c r="G38" s="222"/>
      <c r="H38" s="183">
        <f t="shared" si="6"/>
        <v>27.67</v>
      </c>
      <c r="I38" s="190">
        <f t="shared" si="2"/>
        <v>1.08</v>
      </c>
      <c r="J38" s="218">
        <f t="shared" si="9"/>
        <v>11.01</v>
      </c>
      <c r="K38" s="218">
        <f t="shared" si="10"/>
        <v>27.67</v>
      </c>
      <c r="L38" s="218"/>
      <c r="M38" s="218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</row>
    <row r="39" spans="2:24" x14ac:dyDescent="0.35">
      <c r="B39" s="186">
        <f t="shared" si="4"/>
        <v>12</v>
      </c>
      <c r="C39" s="190">
        <f t="shared" si="5"/>
        <v>1.48</v>
      </c>
      <c r="D39" s="155">
        <f t="shared" si="8"/>
        <v>1.48</v>
      </c>
      <c r="E39" s="190">
        <f t="shared" si="0"/>
        <v>1.03</v>
      </c>
      <c r="F39" s="222">
        <f t="shared" si="1"/>
        <v>2.5099999999999998</v>
      </c>
      <c r="G39" s="222"/>
      <c r="H39" s="183">
        <f t="shared" si="6"/>
        <v>25.19</v>
      </c>
      <c r="I39" s="190">
        <f t="shared" si="2"/>
        <v>1</v>
      </c>
      <c r="J39" s="218">
        <f t="shared" si="9"/>
        <v>9.57</v>
      </c>
      <c r="K39" s="218">
        <f t="shared" si="10"/>
        <v>25.19</v>
      </c>
      <c r="L39" s="218"/>
      <c r="M39" s="218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</row>
    <row r="40" spans="2:24" x14ac:dyDescent="0.35">
      <c r="B40" s="186">
        <f t="shared" si="4"/>
        <v>11</v>
      </c>
      <c r="C40" s="190">
        <f t="shared" si="5"/>
        <v>1.52</v>
      </c>
      <c r="D40" s="155">
        <f t="shared" si="8"/>
        <v>1.52</v>
      </c>
      <c r="E40" s="190">
        <f t="shared" si="0"/>
        <v>1.01</v>
      </c>
      <c r="F40" s="222">
        <f t="shared" si="1"/>
        <v>2.5299999999999998</v>
      </c>
      <c r="G40" s="222"/>
      <c r="H40" s="183">
        <f t="shared" si="6"/>
        <v>22.68</v>
      </c>
      <c r="I40" s="190">
        <f t="shared" si="2"/>
        <v>0.92</v>
      </c>
      <c r="J40" s="218">
        <f t="shared" si="9"/>
        <v>8.09</v>
      </c>
      <c r="K40" s="218">
        <f t="shared" si="10"/>
        <v>22.68</v>
      </c>
      <c r="L40" s="218"/>
      <c r="M40" s="218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</row>
    <row r="41" spans="2:24" x14ac:dyDescent="0.35">
      <c r="B41" s="186">
        <f t="shared" si="4"/>
        <v>10</v>
      </c>
      <c r="C41" s="190">
        <f t="shared" si="5"/>
        <v>1.56</v>
      </c>
      <c r="D41" s="155">
        <f t="shared" si="8"/>
        <v>1.56</v>
      </c>
      <c r="E41" s="190">
        <f t="shared" si="0"/>
        <v>1</v>
      </c>
      <c r="F41" s="222">
        <f t="shared" si="1"/>
        <v>2.56</v>
      </c>
      <c r="G41" s="222"/>
      <c r="H41" s="183">
        <f t="shared" si="6"/>
        <v>20.149999999999999</v>
      </c>
      <c r="I41" s="190">
        <f t="shared" si="2"/>
        <v>0.83</v>
      </c>
      <c r="J41" s="218">
        <f t="shared" si="9"/>
        <v>6.57</v>
      </c>
      <c r="K41" s="218">
        <f t="shared" si="10"/>
        <v>20.149999999999999</v>
      </c>
      <c r="L41" s="218"/>
      <c r="M41" s="218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</row>
    <row r="42" spans="2:24" x14ac:dyDescent="0.35">
      <c r="B42" s="186">
        <f t="shared" si="4"/>
        <v>9</v>
      </c>
      <c r="C42" s="190">
        <f t="shared" si="5"/>
        <v>1.61</v>
      </c>
      <c r="D42" s="155">
        <f t="shared" si="8"/>
        <v>1.61</v>
      </c>
      <c r="E42" s="190">
        <f t="shared" si="0"/>
        <v>0.98</v>
      </c>
      <c r="F42" s="222">
        <f t="shared" si="1"/>
        <v>2.59</v>
      </c>
      <c r="G42" s="222"/>
      <c r="H42" s="183">
        <f t="shared" si="6"/>
        <v>17.59</v>
      </c>
      <c r="I42" s="190">
        <f t="shared" si="2"/>
        <v>0.75</v>
      </c>
      <c r="J42" s="218">
        <f t="shared" si="9"/>
        <v>5.01</v>
      </c>
      <c r="K42" s="218">
        <f t="shared" si="10"/>
        <v>17.59</v>
      </c>
      <c r="L42" s="218"/>
      <c r="M42" s="218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</row>
    <row r="43" spans="2:24" x14ac:dyDescent="0.35">
      <c r="B43" s="186">
        <f t="shared" si="4"/>
        <v>8</v>
      </c>
      <c r="C43" s="190">
        <f t="shared" si="5"/>
        <v>1.65</v>
      </c>
      <c r="D43" s="155">
        <f t="shared" si="8"/>
        <v>1.65</v>
      </c>
      <c r="E43" s="190">
        <f t="shared" si="0"/>
        <v>0.96</v>
      </c>
      <c r="F43" s="222">
        <f t="shared" si="1"/>
        <v>2.61</v>
      </c>
      <c r="G43" s="222"/>
      <c r="H43" s="183">
        <f t="shared" si="6"/>
        <v>15</v>
      </c>
      <c r="I43" s="190">
        <f t="shared" si="2"/>
        <v>0.67</v>
      </c>
      <c r="J43" s="218">
        <f t="shared" si="9"/>
        <v>3.4</v>
      </c>
      <c r="K43" s="218">
        <f t="shared" si="10"/>
        <v>15</v>
      </c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</row>
    <row r="44" spans="2:24" x14ac:dyDescent="0.35">
      <c r="B44" s="186">
        <f t="shared" si="4"/>
        <v>7</v>
      </c>
      <c r="C44" s="190">
        <f t="shared" si="5"/>
        <v>1.75</v>
      </c>
      <c r="D44" s="155">
        <f t="shared" si="8"/>
        <v>1.75</v>
      </c>
      <c r="E44" s="190">
        <f t="shared" si="0"/>
        <v>0.92</v>
      </c>
      <c r="F44" s="222">
        <f t="shared" si="1"/>
        <v>2.67</v>
      </c>
      <c r="G44" s="222"/>
      <c r="H44" s="183">
        <f t="shared" si="6"/>
        <v>12.39</v>
      </c>
      <c r="I44" s="190">
        <f t="shared" si="2"/>
        <v>0.57999999999999996</v>
      </c>
      <c r="J44" s="218">
        <f t="shared" si="9"/>
        <v>1.75</v>
      </c>
      <c r="K44" s="218">
        <f t="shared" si="10"/>
        <v>12.39</v>
      </c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</row>
    <row r="45" spans="2:24" x14ac:dyDescent="0.35">
      <c r="B45" s="186">
        <f t="shared" si="4"/>
        <v>6</v>
      </c>
      <c r="C45" s="190">
        <f t="shared" si="5"/>
        <v>0</v>
      </c>
      <c r="D45" s="155">
        <f t="shared" si="8"/>
        <v>0</v>
      </c>
      <c r="E45" s="190">
        <f t="shared" si="0"/>
        <v>1.62</v>
      </c>
      <c r="F45" s="222">
        <f t="shared" si="1"/>
        <v>1.62</v>
      </c>
      <c r="G45" s="222"/>
      <c r="H45" s="183">
        <f t="shared" si="6"/>
        <v>9.7200000000000006</v>
      </c>
      <c r="I45" s="190">
        <f t="shared" si="2"/>
        <v>0.5</v>
      </c>
      <c r="J45" s="218">
        <f t="shared" si="9"/>
        <v>0</v>
      </c>
      <c r="K45" s="218">
        <f t="shared" si="10"/>
        <v>9.7200000000000006</v>
      </c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</row>
    <row r="46" spans="2:24" x14ac:dyDescent="0.35">
      <c r="B46" s="186">
        <f t="shared" si="4"/>
        <v>5</v>
      </c>
      <c r="C46" s="190">
        <f t="shared" si="5"/>
        <v>0</v>
      </c>
      <c r="D46" s="155">
        <f t="shared" si="8"/>
        <v>0</v>
      </c>
      <c r="E46" s="190">
        <f t="shared" si="0"/>
        <v>1.62</v>
      </c>
      <c r="F46" s="222">
        <f t="shared" si="1"/>
        <v>1.62</v>
      </c>
      <c r="G46" s="222"/>
      <c r="H46" s="183">
        <f t="shared" si="6"/>
        <v>8.1</v>
      </c>
      <c r="I46" s="190">
        <f t="shared" si="2"/>
        <v>0.42</v>
      </c>
      <c r="J46" s="218">
        <f t="shared" si="9"/>
        <v>0</v>
      </c>
      <c r="K46" s="218">
        <f t="shared" si="10"/>
        <v>8.1</v>
      </c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</row>
    <row r="47" spans="2:24" x14ac:dyDescent="0.35">
      <c r="B47" s="186">
        <f t="shared" si="4"/>
        <v>4</v>
      </c>
      <c r="C47" s="190">
        <f t="shared" si="5"/>
        <v>0</v>
      </c>
      <c r="D47" s="155">
        <f t="shared" si="8"/>
        <v>0</v>
      </c>
      <c r="E47" s="190">
        <f t="shared" si="0"/>
        <v>1.62</v>
      </c>
      <c r="F47" s="222">
        <f t="shared" si="1"/>
        <v>1.62</v>
      </c>
      <c r="G47" s="222"/>
      <c r="H47" s="183">
        <f t="shared" si="6"/>
        <v>6.48</v>
      </c>
      <c r="I47" s="190">
        <f t="shared" si="2"/>
        <v>0.33</v>
      </c>
      <c r="J47" s="218">
        <f t="shared" si="9"/>
        <v>0</v>
      </c>
      <c r="K47" s="218">
        <f t="shared" si="10"/>
        <v>6.48</v>
      </c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</row>
    <row r="48" spans="2:24" x14ac:dyDescent="0.35">
      <c r="B48" s="186">
        <f t="shared" si="4"/>
        <v>3</v>
      </c>
      <c r="C48" s="190">
        <f t="shared" si="5"/>
        <v>0</v>
      </c>
      <c r="D48" s="155">
        <f t="shared" si="8"/>
        <v>0</v>
      </c>
      <c r="E48" s="190">
        <f t="shared" si="0"/>
        <v>1.62</v>
      </c>
      <c r="F48" s="222">
        <f t="shared" si="1"/>
        <v>1.62</v>
      </c>
      <c r="G48" s="222"/>
      <c r="H48" s="183">
        <f t="shared" si="6"/>
        <v>4.8600000000000003</v>
      </c>
      <c r="I48" s="190">
        <f t="shared" si="2"/>
        <v>0.25</v>
      </c>
      <c r="J48" s="218">
        <f t="shared" si="9"/>
        <v>0</v>
      </c>
      <c r="K48" s="218">
        <f t="shared" si="10"/>
        <v>4.8600000000000003</v>
      </c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</row>
    <row r="49" spans="2:24" x14ac:dyDescent="0.35">
      <c r="B49" s="186">
        <f t="shared" si="4"/>
        <v>2</v>
      </c>
      <c r="C49" s="190">
        <f t="shared" si="5"/>
        <v>0</v>
      </c>
      <c r="D49" s="155">
        <f t="shared" si="8"/>
        <v>0</v>
      </c>
      <c r="E49" s="190">
        <f t="shared" si="0"/>
        <v>1.62</v>
      </c>
      <c r="F49" s="222">
        <f t="shared" si="1"/>
        <v>1.62</v>
      </c>
      <c r="G49" s="222"/>
      <c r="H49" s="183">
        <f t="shared" si="6"/>
        <v>3.24</v>
      </c>
      <c r="I49" s="190">
        <f t="shared" si="2"/>
        <v>0.17</v>
      </c>
      <c r="J49" s="218">
        <f t="shared" si="9"/>
        <v>0</v>
      </c>
      <c r="K49" s="218">
        <f t="shared" si="10"/>
        <v>3.24</v>
      </c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</row>
    <row r="50" spans="2:24" x14ac:dyDescent="0.35">
      <c r="B50" s="186">
        <f t="shared" si="4"/>
        <v>1</v>
      </c>
      <c r="C50" s="190">
        <f t="shared" si="5"/>
        <v>0</v>
      </c>
      <c r="D50" s="155">
        <f t="shared" si="8"/>
        <v>0</v>
      </c>
      <c r="E50" s="190">
        <f t="shared" si="0"/>
        <v>1.62</v>
      </c>
      <c r="F50" s="222">
        <f t="shared" si="1"/>
        <v>1.62</v>
      </c>
      <c r="G50" s="222"/>
      <c r="H50" s="183">
        <f t="shared" si="6"/>
        <v>1.62</v>
      </c>
      <c r="I50" s="190">
        <f t="shared" si="2"/>
        <v>0.08</v>
      </c>
      <c r="J50" s="218">
        <f t="shared" si="9"/>
        <v>0</v>
      </c>
      <c r="K50" s="218">
        <f t="shared" si="10"/>
        <v>1.62</v>
      </c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</row>
    <row r="51" spans="2:24" x14ac:dyDescent="0.35">
      <c r="B51" s="186">
        <f t="shared" si="4"/>
        <v>0</v>
      </c>
      <c r="C51" s="190">
        <f t="shared" si="5"/>
        <v>0</v>
      </c>
      <c r="D51" s="155">
        <f t="shared" si="8"/>
        <v>0</v>
      </c>
      <c r="E51" s="190">
        <f t="shared" si="0"/>
        <v>0</v>
      </c>
      <c r="F51" s="222">
        <f t="shared" si="1"/>
        <v>0</v>
      </c>
      <c r="G51" s="222"/>
      <c r="H51" s="183">
        <f t="shared" si="6"/>
        <v>0</v>
      </c>
      <c r="I51" s="190">
        <f t="shared" si="2"/>
        <v>0</v>
      </c>
      <c r="J51" s="218">
        <f t="shared" si="9"/>
        <v>0</v>
      </c>
      <c r="K51" s="218">
        <f t="shared" si="10"/>
        <v>0</v>
      </c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</row>
    <row r="52" spans="2:24" x14ac:dyDescent="0.35">
      <c r="B52" s="186">
        <f t="shared" si="4"/>
        <v>0</v>
      </c>
      <c r="C52" s="190">
        <f t="shared" si="5"/>
        <v>0</v>
      </c>
      <c r="D52" s="155">
        <f t="shared" si="8"/>
        <v>0</v>
      </c>
      <c r="E52" s="190">
        <f t="shared" si="0"/>
        <v>0</v>
      </c>
      <c r="F52" s="222">
        <f t="shared" si="1"/>
        <v>0</v>
      </c>
      <c r="G52" s="222"/>
      <c r="H52" s="183">
        <f t="shared" si="6"/>
        <v>0</v>
      </c>
      <c r="I52" s="190">
        <f t="shared" si="2"/>
        <v>0</v>
      </c>
      <c r="J52" s="218">
        <f t="shared" si="9"/>
        <v>0</v>
      </c>
      <c r="K52" s="218">
        <f t="shared" si="10"/>
        <v>0</v>
      </c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</row>
    <row r="53" spans="2:24" x14ac:dyDescent="0.35">
      <c r="B53" s="186">
        <f t="shared" si="4"/>
        <v>0</v>
      </c>
      <c r="C53" s="190">
        <f t="shared" si="5"/>
        <v>0</v>
      </c>
      <c r="D53" s="155">
        <f t="shared" si="8"/>
        <v>0</v>
      </c>
      <c r="E53" s="190">
        <f t="shared" si="0"/>
        <v>0</v>
      </c>
      <c r="F53" s="222">
        <f t="shared" si="1"/>
        <v>0</v>
      </c>
      <c r="G53" s="222"/>
      <c r="H53" s="183">
        <f t="shared" si="6"/>
        <v>0</v>
      </c>
      <c r="I53" s="190">
        <f t="shared" si="2"/>
        <v>0</v>
      </c>
      <c r="J53" s="218">
        <f t="shared" si="9"/>
        <v>0</v>
      </c>
      <c r="K53" s="218">
        <f t="shared" si="10"/>
        <v>0</v>
      </c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</row>
    <row r="54" spans="2:24" x14ac:dyDescent="0.35">
      <c r="B54" s="186">
        <f t="shared" si="4"/>
        <v>0</v>
      </c>
      <c r="C54" s="190">
        <f t="shared" si="5"/>
        <v>0</v>
      </c>
      <c r="D54" s="155">
        <f t="shared" si="8"/>
        <v>0</v>
      </c>
      <c r="E54" s="190">
        <f t="shared" si="0"/>
        <v>0</v>
      </c>
      <c r="F54" s="222">
        <f t="shared" si="1"/>
        <v>0</v>
      </c>
      <c r="G54" s="222"/>
      <c r="H54" s="183">
        <f t="shared" si="6"/>
        <v>0</v>
      </c>
      <c r="I54" s="190">
        <f t="shared" si="2"/>
        <v>0</v>
      </c>
      <c r="J54" s="218">
        <f t="shared" si="9"/>
        <v>0</v>
      </c>
      <c r="K54" s="218">
        <f t="shared" si="10"/>
        <v>0</v>
      </c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</row>
    <row r="55" spans="2:24" x14ac:dyDescent="0.35">
      <c r="B55" s="186">
        <f t="shared" si="4"/>
        <v>0</v>
      </c>
      <c r="C55" s="190">
        <f t="shared" si="5"/>
        <v>0</v>
      </c>
      <c r="D55" s="155">
        <f t="shared" si="8"/>
        <v>0</v>
      </c>
      <c r="E55" s="190">
        <f t="shared" si="0"/>
        <v>0</v>
      </c>
      <c r="F55" s="222">
        <f t="shared" si="1"/>
        <v>0</v>
      </c>
      <c r="G55" s="222"/>
      <c r="H55" s="183">
        <f t="shared" si="6"/>
        <v>0</v>
      </c>
      <c r="I55" s="190">
        <f t="shared" si="2"/>
        <v>0</v>
      </c>
      <c r="J55" s="218">
        <f t="shared" si="9"/>
        <v>0</v>
      </c>
      <c r="K55" s="218">
        <f t="shared" si="10"/>
        <v>0</v>
      </c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</row>
    <row r="56" spans="2:24" x14ac:dyDescent="0.35">
      <c r="B56" s="186">
        <f t="shared" si="4"/>
        <v>0</v>
      </c>
      <c r="C56" s="190">
        <f t="shared" si="5"/>
        <v>0</v>
      </c>
      <c r="D56" s="155">
        <f t="shared" si="8"/>
        <v>0</v>
      </c>
      <c r="E56" s="190">
        <f t="shared" si="0"/>
        <v>0</v>
      </c>
      <c r="F56" s="222">
        <f t="shared" si="1"/>
        <v>0</v>
      </c>
      <c r="G56" s="222"/>
      <c r="H56" s="183">
        <f t="shared" si="6"/>
        <v>0</v>
      </c>
      <c r="I56" s="190">
        <f t="shared" si="2"/>
        <v>0</v>
      </c>
      <c r="J56" s="218">
        <f t="shared" si="9"/>
        <v>0</v>
      </c>
      <c r="K56" s="218">
        <f t="shared" si="10"/>
        <v>0</v>
      </c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</row>
    <row r="57" spans="2:24" x14ac:dyDescent="0.35">
      <c r="B57" s="186">
        <f t="shared" si="4"/>
        <v>0</v>
      </c>
      <c r="C57" s="190">
        <f t="shared" si="5"/>
        <v>0</v>
      </c>
      <c r="D57" s="155">
        <f t="shared" si="8"/>
        <v>0</v>
      </c>
      <c r="E57" s="190">
        <f t="shared" si="0"/>
        <v>0</v>
      </c>
      <c r="F57" s="222">
        <f t="shared" si="1"/>
        <v>0</v>
      </c>
      <c r="G57" s="222"/>
      <c r="H57" s="183">
        <f t="shared" si="6"/>
        <v>0</v>
      </c>
      <c r="I57" s="190">
        <f t="shared" si="2"/>
        <v>0</v>
      </c>
      <c r="J57" s="218">
        <f t="shared" si="9"/>
        <v>0</v>
      </c>
      <c r="K57" s="218">
        <f t="shared" si="10"/>
        <v>0</v>
      </c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</row>
    <row r="58" spans="2:24" x14ac:dyDescent="0.35">
      <c r="B58" s="186">
        <f t="shared" si="4"/>
        <v>0</v>
      </c>
      <c r="C58" s="190">
        <f t="shared" si="5"/>
        <v>0</v>
      </c>
      <c r="D58" s="155">
        <f t="shared" si="8"/>
        <v>0</v>
      </c>
      <c r="E58" s="190">
        <f t="shared" si="0"/>
        <v>0</v>
      </c>
      <c r="F58" s="222">
        <f t="shared" si="1"/>
        <v>0</v>
      </c>
      <c r="G58" s="222"/>
      <c r="H58" s="183">
        <f t="shared" si="6"/>
        <v>0</v>
      </c>
      <c r="I58" s="190">
        <f t="shared" si="2"/>
        <v>0</v>
      </c>
      <c r="J58" s="218">
        <f t="shared" si="9"/>
        <v>0</v>
      </c>
      <c r="K58" s="218">
        <f t="shared" si="10"/>
        <v>0</v>
      </c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</row>
    <row r="59" spans="2:24" x14ac:dyDescent="0.35">
      <c r="B59" s="186">
        <f t="shared" si="4"/>
        <v>0</v>
      </c>
      <c r="C59" s="190">
        <f t="shared" si="5"/>
        <v>0</v>
      </c>
      <c r="D59" s="155">
        <f t="shared" si="8"/>
        <v>0</v>
      </c>
      <c r="E59" s="190">
        <f t="shared" si="0"/>
        <v>0</v>
      </c>
      <c r="F59" s="222">
        <f t="shared" si="1"/>
        <v>0</v>
      </c>
      <c r="G59" s="222"/>
      <c r="H59" s="183">
        <f t="shared" si="6"/>
        <v>0</v>
      </c>
      <c r="I59" s="190">
        <f t="shared" si="2"/>
        <v>0</v>
      </c>
      <c r="J59" s="218">
        <f t="shared" si="9"/>
        <v>0</v>
      </c>
      <c r="K59" s="218">
        <f t="shared" si="10"/>
        <v>0</v>
      </c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</row>
    <row r="60" spans="2:24" x14ac:dyDescent="0.35">
      <c r="B60" s="186">
        <f t="shared" si="4"/>
        <v>0</v>
      </c>
      <c r="C60" s="190">
        <f t="shared" si="5"/>
        <v>0</v>
      </c>
      <c r="D60" s="155">
        <f t="shared" si="8"/>
        <v>0</v>
      </c>
      <c r="E60" s="190">
        <f t="shared" si="0"/>
        <v>0</v>
      </c>
      <c r="F60" s="222">
        <f t="shared" si="1"/>
        <v>0</v>
      </c>
      <c r="G60" s="222"/>
      <c r="H60" s="183">
        <f t="shared" si="6"/>
        <v>0</v>
      </c>
      <c r="I60" s="190">
        <f t="shared" si="2"/>
        <v>0</v>
      </c>
      <c r="J60" s="218">
        <f t="shared" si="9"/>
        <v>0</v>
      </c>
      <c r="K60" s="218">
        <f t="shared" si="10"/>
        <v>0</v>
      </c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</row>
    <row r="61" spans="2:24" x14ac:dyDescent="0.35">
      <c r="B61" s="186">
        <f t="shared" si="4"/>
        <v>0</v>
      </c>
      <c r="C61" s="190">
        <f t="shared" si="5"/>
        <v>0</v>
      </c>
      <c r="D61" s="155">
        <f t="shared" si="8"/>
        <v>0</v>
      </c>
      <c r="E61" s="190">
        <f t="shared" si="0"/>
        <v>0</v>
      </c>
      <c r="F61" s="222">
        <f t="shared" si="1"/>
        <v>0</v>
      </c>
      <c r="G61" s="222"/>
      <c r="H61" s="183">
        <f t="shared" si="6"/>
        <v>0</v>
      </c>
      <c r="I61" s="190">
        <f t="shared" si="2"/>
        <v>0</v>
      </c>
      <c r="J61" s="218">
        <f t="shared" si="9"/>
        <v>0</v>
      </c>
      <c r="K61" s="218">
        <f t="shared" si="10"/>
        <v>0</v>
      </c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</row>
    <row r="62" spans="2:24" x14ac:dyDescent="0.35">
      <c r="B62" s="186">
        <f t="shared" si="4"/>
        <v>0</v>
      </c>
      <c r="C62" s="190">
        <f t="shared" si="5"/>
        <v>0</v>
      </c>
      <c r="D62" s="155">
        <f t="shared" si="8"/>
        <v>0</v>
      </c>
      <c r="E62" s="190">
        <f t="shared" si="0"/>
        <v>0</v>
      </c>
      <c r="F62" s="222">
        <f t="shared" si="1"/>
        <v>0</v>
      </c>
      <c r="G62" s="222"/>
      <c r="H62" s="183">
        <f t="shared" si="6"/>
        <v>0</v>
      </c>
      <c r="I62" s="190">
        <f t="shared" si="2"/>
        <v>0</v>
      </c>
      <c r="J62" s="218">
        <f t="shared" si="9"/>
        <v>0</v>
      </c>
      <c r="K62" s="218">
        <f t="shared" si="10"/>
        <v>0</v>
      </c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</row>
    <row r="63" spans="2:24" x14ac:dyDescent="0.35">
      <c r="B63" s="186">
        <f t="shared" si="4"/>
        <v>0</v>
      </c>
      <c r="C63" s="190">
        <f t="shared" si="5"/>
        <v>0</v>
      </c>
      <c r="D63" s="155">
        <f t="shared" si="8"/>
        <v>0</v>
      </c>
      <c r="E63" s="190">
        <f t="shared" si="0"/>
        <v>0</v>
      </c>
      <c r="F63" s="222">
        <f t="shared" si="1"/>
        <v>0</v>
      </c>
      <c r="G63" s="222"/>
      <c r="H63" s="183">
        <f t="shared" si="6"/>
        <v>0</v>
      </c>
      <c r="I63" s="190">
        <f t="shared" si="2"/>
        <v>0</v>
      </c>
      <c r="J63" s="218">
        <f t="shared" si="9"/>
        <v>0</v>
      </c>
      <c r="K63" s="218">
        <f t="shared" si="10"/>
        <v>0</v>
      </c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</row>
    <row r="64" spans="2:24" x14ac:dyDescent="0.35">
      <c r="B64" s="186">
        <f t="shared" si="4"/>
        <v>0</v>
      </c>
      <c r="C64" s="190">
        <f t="shared" si="5"/>
        <v>0</v>
      </c>
      <c r="D64" s="155">
        <f t="shared" si="8"/>
        <v>0</v>
      </c>
      <c r="E64" s="190">
        <f t="shared" si="0"/>
        <v>0</v>
      </c>
      <c r="F64" s="222">
        <f t="shared" si="1"/>
        <v>0</v>
      </c>
      <c r="G64" s="222"/>
      <c r="H64" s="183">
        <f t="shared" si="6"/>
        <v>0</v>
      </c>
      <c r="I64" s="190">
        <f t="shared" si="2"/>
        <v>0</v>
      </c>
      <c r="J64" s="218">
        <f t="shared" si="9"/>
        <v>0</v>
      </c>
      <c r="K64" s="218">
        <f t="shared" si="10"/>
        <v>0</v>
      </c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</row>
    <row r="65" spans="2:24" x14ac:dyDescent="0.35">
      <c r="B65" s="186">
        <f t="shared" si="4"/>
        <v>0</v>
      </c>
      <c r="C65" s="190">
        <f t="shared" si="5"/>
        <v>0</v>
      </c>
      <c r="D65" s="155">
        <f t="shared" si="8"/>
        <v>0</v>
      </c>
      <c r="E65" s="190">
        <f t="shared" si="0"/>
        <v>0</v>
      </c>
      <c r="F65" s="222">
        <f t="shared" si="1"/>
        <v>0</v>
      </c>
      <c r="G65" s="222"/>
      <c r="H65" s="183">
        <f t="shared" si="6"/>
        <v>0</v>
      </c>
      <c r="I65" s="190">
        <f t="shared" si="2"/>
        <v>0</v>
      </c>
      <c r="J65" s="218">
        <f t="shared" si="9"/>
        <v>0</v>
      </c>
      <c r="K65" s="218">
        <f t="shared" si="10"/>
        <v>0</v>
      </c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</row>
    <row r="66" spans="2:24" x14ac:dyDescent="0.35">
      <c r="B66" s="186">
        <f t="shared" si="4"/>
        <v>0</v>
      </c>
      <c r="C66" s="190">
        <f t="shared" si="5"/>
        <v>0</v>
      </c>
      <c r="D66" s="155">
        <f t="shared" si="8"/>
        <v>0</v>
      </c>
      <c r="E66" s="190">
        <f t="shared" si="0"/>
        <v>0</v>
      </c>
      <c r="F66" s="222">
        <f t="shared" si="1"/>
        <v>0</v>
      </c>
      <c r="G66" s="222"/>
      <c r="H66" s="183">
        <f t="shared" si="6"/>
        <v>0</v>
      </c>
      <c r="I66" s="190">
        <f t="shared" si="2"/>
        <v>0</v>
      </c>
      <c r="J66" s="218">
        <f t="shared" si="9"/>
        <v>0</v>
      </c>
      <c r="K66" s="218">
        <f t="shared" si="10"/>
        <v>0</v>
      </c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</row>
    <row r="67" spans="2:24" x14ac:dyDescent="0.35">
      <c r="B67" s="186">
        <f t="shared" si="4"/>
        <v>0</v>
      </c>
      <c r="C67" s="190">
        <f t="shared" si="5"/>
        <v>0</v>
      </c>
      <c r="D67" s="155">
        <f t="shared" si="8"/>
        <v>0</v>
      </c>
      <c r="E67" s="190">
        <f t="shared" si="0"/>
        <v>0</v>
      </c>
      <c r="F67" s="222">
        <f t="shared" si="1"/>
        <v>0</v>
      </c>
      <c r="G67" s="222"/>
      <c r="H67" s="183">
        <f t="shared" si="6"/>
        <v>0</v>
      </c>
      <c r="I67" s="190">
        <f t="shared" si="2"/>
        <v>0</v>
      </c>
      <c r="J67" s="218">
        <f t="shared" si="9"/>
        <v>0</v>
      </c>
      <c r="K67" s="218">
        <f t="shared" si="10"/>
        <v>0</v>
      </c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</row>
    <row r="68" spans="2:24" x14ac:dyDescent="0.35">
      <c r="B68" s="182">
        <f t="shared" si="4"/>
        <v>0</v>
      </c>
      <c r="C68" s="190">
        <f t="shared" si="5"/>
        <v>0</v>
      </c>
      <c r="D68" s="155">
        <f t="shared" si="8"/>
        <v>0</v>
      </c>
      <c r="E68" s="190">
        <f t="shared" si="0"/>
        <v>0</v>
      </c>
      <c r="F68" s="222">
        <f t="shared" si="1"/>
        <v>0</v>
      </c>
      <c r="G68" s="222"/>
      <c r="H68" s="183">
        <f t="shared" si="6"/>
        <v>0</v>
      </c>
      <c r="I68" s="190">
        <f t="shared" si="2"/>
        <v>0</v>
      </c>
      <c r="J68" s="218">
        <f t="shared" si="9"/>
        <v>0</v>
      </c>
      <c r="K68" s="218">
        <f t="shared" si="10"/>
        <v>0</v>
      </c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</row>
    <row r="69" spans="2:24" x14ac:dyDescent="0.35">
      <c r="B69" s="182">
        <f t="shared" si="4"/>
        <v>0</v>
      </c>
      <c r="C69" s="190">
        <f t="shared" si="5"/>
        <v>0</v>
      </c>
      <c r="D69" s="155">
        <f t="shared" si="8"/>
        <v>0</v>
      </c>
      <c r="E69" s="190">
        <f t="shared" si="0"/>
        <v>0</v>
      </c>
      <c r="F69" s="222">
        <f t="shared" si="1"/>
        <v>0</v>
      </c>
      <c r="G69" s="222"/>
      <c r="H69" s="183">
        <f t="shared" si="6"/>
        <v>0</v>
      </c>
      <c r="I69" s="190">
        <f t="shared" si="2"/>
        <v>0</v>
      </c>
      <c r="J69" s="218">
        <f t="shared" si="9"/>
        <v>0</v>
      </c>
      <c r="K69" s="218">
        <f t="shared" si="10"/>
        <v>0</v>
      </c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</row>
    <row r="70" spans="2:24" x14ac:dyDescent="0.35">
      <c r="B70" s="182">
        <f t="shared" si="4"/>
        <v>0</v>
      </c>
      <c r="C70" s="190">
        <f t="shared" si="5"/>
        <v>0</v>
      </c>
      <c r="D70" s="155">
        <f t="shared" si="8"/>
        <v>0</v>
      </c>
      <c r="E70" s="190">
        <f t="shared" si="0"/>
        <v>0</v>
      </c>
      <c r="F70" s="222">
        <f t="shared" si="1"/>
        <v>0</v>
      </c>
      <c r="G70" s="222"/>
      <c r="H70" s="183">
        <f t="shared" si="6"/>
        <v>0</v>
      </c>
      <c r="I70" s="190">
        <f t="shared" si="2"/>
        <v>0</v>
      </c>
      <c r="J70" s="218">
        <f t="shared" si="9"/>
        <v>0</v>
      </c>
      <c r="K70" s="218">
        <f t="shared" si="10"/>
        <v>0</v>
      </c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</row>
    <row r="71" spans="2:24" x14ac:dyDescent="0.35">
      <c r="B71" s="182">
        <f t="shared" si="4"/>
        <v>0</v>
      </c>
      <c r="C71" s="190">
        <f t="shared" si="5"/>
        <v>0</v>
      </c>
      <c r="D71" s="155">
        <f t="shared" si="8"/>
        <v>0</v>
      </c>
      <c r="E71" s="190">
        <f t="shared" si="0"/>
        <v>0</v>
      </c>
      <c r="F71" s="222">
        <f t="shared" si="1"/>
        <v>0</v>
      </c>
      <c r="G71" s="222"/>
      <c r="H71" s="183">
        <f t="shared" si="6"/>
        <v>0</v>
      </c>
      <c r="I71" s="190">
        <f t="shared" si="2"/>
        <v>0</v>
      </c>
      <c r="J71" s="218">
        <f t="shared" si="9"/>
        <v>0</v>
      </c>
      <c r="K71" s="218">
        <f>F71+K72</f>
        <v>0</v>
      </c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</row>
    <row r="72" spans="2:24" x14ac:dyDescent="0.35">
      <c r="B72" s="182">
        <f t="shared" si="4"/>
        <v>0</v>
      </c>
      <c r="C72" s="190">
        <f t="shared" si="5"/>
        <v>0</v>
      </c>
      <c r="D72" s="155">
        <f t="shared" si="8"/>
        <v>0</v>
      </c>
      <c r="E72" s="190">
        <f t="shared" si="0"/>
        <v>0</v>
      </c>
      <c r="F72" s="222">
        <f t="shared" si="1"/>
        <v>0</v>
      </c>
      <c r="G72" s="222"/>
      <c r="H72" s="183">
        <f t="shared" si="6"/>
        <v>0</v>
      </c>
      <c r="I72" s="190">
        <f t="shared" si="2"/>
        <v>0</v>
      </c>
      <c r="J72" s="218">
        <f t="shared" si="9"/>
        <v>0</v>
      </c>
      <c r="K72" s="218">
        <f t="shared" si="10"/>
        <v>0</v>
      </c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</row>
    <row r="73" spans="2:24" x14ac:dyDescent="0.35">
      <c r="B73" s="182">
        <f t="shared" si="4"/>
        <v>0</v>
      </c>
      <c r="C73" s="190">
        <f t="shared" si="5"/>
        <v>0</v>
      </c>
      <c r="D73" s="155">
        <f t="shared" si="8"/>
        <v>0</v>
      </c>
      <c r="E73" s="190">
        <f t="shared" si="0"/>
        <v>0</v>
      </c>
      <c r="F73" s="222">
        <f t="shared" si="1"/>
        <v>0</v>
      </c>
      <c r="G73" s="222"/>
      <c r="H73" s="183">
        <f t="shared" si="6"/>
        <v>0</v>
      </c>
      <c r="I73" s="190">
        <f t="shared" si="2"/>
        <v>0</v>
      </c>
      <c r="J73" s="218">
        <f t="shared" si="9"/>
        <v>0</v>
      </c>
      <c r="K73" s="218">
        <f t="shared" si="10"/>
        <v>0</v>
      </c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</row>
    <row r="74" spans="2:24" x14ac:dyDescent="0.35">
      <c r="B74" s="182">
        <f t="shared" si="4"/>
        <v>0</v>
      </c>
      <c r="C74" s="190">
        <f t="shared" si="5"/>
        <v>0</v>
      </c>
      <c r="D74" s="155">
        <f t="shared" si="8"/>
        <v>0</v>
      </c>
      <c r="E74" s="190">
        <f t="shared" si="0"/>
        <v>0</v>
      </c>
      <c r="F74" s="222">
        <f t="shared" si="1"/>
        <v>0</v>
      </c>
      <c r="G74" s="222"/>
      <c r="H74" s="183">
        <f t="shared" si="6"/>
        <v>0</v>
      </c>
      <c r="I74" s="190">
        <f t="shared" si="2"/>
        <v>0</v>
      </c>
      <c r="J74" s="218">
        <f t="shared" si="9"/>
        <v>0</v>
      </c>
      <c r="K74" s="218">
        <f t="shared" si="10"/>
        <v>0</v>
      </c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</row>
    <row r="75" spans="2:24" x14ac:dyDescent="0.35">
      <c r="B75" s="182">
        <f t="shared" si="4"/>
        <v>0</v>
      </c>
      <c r="C75" s="190">
        <f t="shared" si="5"/>
        <v>0</v>
      </c>
      <c r="D75" s="155">
        <f t="shared" si="8"/>
        <v>0</v>
      </c>
      <c r="E75" s="190">
        <f t="shared" si="0"/>
        <v>0</v>
      </c>
      <c r="F75" s="222">
        <f t="shared" si="1"/>
        <v>0</v>
      </c>
      <c r="G75" s="222"/>
      <c r="H75" s="183">
        <f t="shared" si="6"/>
        <v>0</v>
      </c>
      <c r="I75" s="190">
        <f t="shared" si="2"/>
        <v>0</v>
      </c>
      <c r="J75" s="218">
        <f t="shared" si="9"/>
        <v>0</v>
      </c>
      <c r="K75" s="218">
        <f t="shared" si="10"/>
        <v>0</v>
      </c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</row>
    <row r="76" spans="2:24" x14ac:dyDescent="0.35">
      <c r="B76" s="182">
        <f t="shared" si="4"/>
        <v>0</v>
      </c>
      <c r="C76" s="190">
        <f t="shared" si="5"/>
        <v>0</v>
      </c>
      <c r="D76" s="155">
        <f t="shared" si="8"/>
        <v>0</v>
      </c>
      <c r="E76" s="190">
        <f t="shared" si="0"/>
        <v>0</v>
      </c>
      <c r="F76" s="222">
        <f t="shared" si="1"/>
        <v>0</v>
      </c>
      <c r="G76" s="222"/>
      <c r="H76" s="183">
        <f t="shared" si="6"/>
        <v>0</v>
      </c>
      <c r="I76" s="190">
        <f t="shared" si="2"/>
        <v>0</v>
      </c>
      <c r="J76" s="218">
        <f t="shared" si="9"/>
        <v>0</v>
      </c>
      <c r="K76" s="218">
        <f t="shared" si="10"/>
        <v>0</v>
      </c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</row>
    <row r="77" spans="2:24" x14ac:dyDescent="0.35">
      <c r="B77" s="182">
        <f t="shared" si="4"/>
        <v>0</v>
      </c>
      <c r="C77" s="190">
        <f>IF($E$8="SC-44",   IF(B77=44+$E$15,   0.0495,    IF(B77=43+$E$15,   0.1402,    IF(B77=42+$E$15,   0.2886,    IF(B77=41+$E$15,    0.4123,   IF(B77=40+$E$15,     0.6102,       IF(B77=39+$E$15,    0.8741,      IF(B77=38+$E$15,   1.0555,    IF(B77=37+$E$15,    1.1956,     IF(B77=36+$E$15,   1.3193,       IF(B77=35+$E$15,     1.4348,      IF(B77=34+$E$15,   1.5337,      IF(B77=33+$E$15,  1.6409,     IF(B77=32+$E$15,   1.7234,      IF(B77=31+$E$15,   1.7976,     IF(B77=30+$E$15,    1.8636,     IF(B77=29+$E$15,   1.9213,      IF(B77=28+$E$15,    1.979,     IF(B77=27+$E$15,   2.0285,     IF(B77=26+$E$15,   2.0779,      IF(B77=25+$E$15,   2.1274,      IF(B77=24+$E$15,    2.1769,     IF(B77=23+$E$15,    2.2264,     IF(B77=22+$E$15,    2.2594,     IF(B77=21+$E$15,    2.3088,      IF(B77=20+$E$15,    2.3418,      IF(B77=19+$E$15,   2.3665,        IF(B77=18+$E$15,    2.4078,      IF(B77=17+$E$15,    2.4325,     IF(B77=16+$E$15,    2.4573,     IF(B77=15+$E$15,   2.482,       IF(B77=14+$E$15,     2.515,    IF(B77=13+$E$15,     2.5315,      IF(B77=12+$E$15,       2.5644,     IF(B77=11+$E$15,    2.5809,                  IF(B77=10+$E$15,     2.6057,     IF(B77=9+$E$15,     2.6304,     IF(B77=8+$E$15,    2.6552,      IF(B77=7+$E$15,      2.6716,      IF(B77=6+$E$15,     2.6881,      IF(B77=5+$E$15,    2.7294,      IF(B77=4+$E$15,    2.8201,   IF(B77=3+$E$15,      2.8448,    IF(B77=2+$E$15,    2.9025,      IF(B77=1+$E$15,    2.9685,    0)))))))))))))))))))))))))))))))))))))))))))),                   IF($E$8="SC-34W",    IF(B77=34+$E$15,     0.4406,     IF(B77=33+$E$15,   0.5271,      IF(B77=32+$E$15,    0.8036,     IF(B77=31+$E$15,    1.0715,      IF(B77=30+$E$15,    1.2443,       IF(B77=29+$E$15,    1.3912,     IF(B77=28+$E$15,    1.5208,     IF(B77=27+$E$15,   1.6331,      IF(B77=26+$E$15,    1.7282,     IF(B77=25+$E$15,    1.8232,    IF(B77=24+$E$15,      1.901,    IF(B77=23+$E$15,    1.9701,     IF(B77=22+$E$15,  2.0392,    IF(B77=21+$E$15,    2.1083,    IF(B77=20+$E$15,     2.1602,     IF(B77=19+$E$15,   2.212,     IF(B77=18+$E$15,   2.2639,     IF(B77=17+$E$15,   2.3157,      IF(B77=16+$E$15,   2.3503,       IF(B77=15+$E$15,   2.3849,        IF(B77=14+$E$15,    2.4194,       IF(B77=13+$E$15,    2.4626,         IF(B77=12+$E$15,    2.4885,      IF(B77=11+$E$15,    2.5145,     IF(B77=10+$E$15,   2.5404,      IF(B77=9+$E$15,   2.575,       IF(B77=8+$E$15,    2.6009,        IF(B77=7+$E$15,     2.6182,       IF(B77=6+$E$15,    2.6527,        IF(B77=5+$E$15,   2.67,      IF(B77=4+$E$15,    2.6873,     IF(B77=3+$E$15,    2.7218,      IF(B77=2+$E$15,    2.7737,       IF(B77=1+$E$15,    2.765,        0)))))))))))))))))))))))))))))))))),              IF($E$8="SC-34E",      IF(B77=34+$E$15,     0.4417,     IF(B77=33+$E$15,   0.5389,      IF(B77=32+$E$15,    0.8217,     IF(B77=31+$E$15,    1.0955,      IF(B77=30+$E$15,    1.2722,       IF(B77=29+$E$15,    1.4224,     IF(B77=28+$E$15,    1.555,     IF(B77=27+$E$15,   1.6698,      IF(B77=26+$E$15,    1.767,     IF(B77=25+$E$15,    1.8642,    IF(B77=24+$E$15,      1.9437,    IF(B77=23+$E$15,    2.0144,     IF(B77=22+$E$15,    2.085,    IF(B77=21+$E$15,    2.1557,    IF(B77=20+$E$15,     2.2087,     IF(B77=19+$E$15,   2.2617,     IF(B77=18+$E$15,   2.3148,     IF(B77=17+$E$15,   2.3678,      IF(B77=16+$E$15,   2.4031,       IF(B77=15+$E$15,   2.4384,        IF(B77=14+$E$15,    2.4738,       IF(B77=13+$E$15,    2.518,         IF(B77=12+$E$15,    2.5445,      IF(B77=11+$E$15,    2.571,     IF(B77=10+$E$15,   2.5975,      IF(B77=9+$E$15,   2.6328,           IF(B77=8+$E$15,    2.6593,        IF(B77=7+$E$15,     2.677,       IF(B77=6+$E$15,    2.7123,        IF(B77=5+$E$15,   2.73,      IF(B77=4+$E$15,    2.7477,     IF(B77=3+$E$15,    2.783,      IF(B77=2+$E$15,    2.836,       IF(B77=1+$E$15,    2.8272,        0)))))))))))))))))))))))))))))))))),                   IF(B77=18+$E$15,   0.0596,     IF(B77=17+$E$15,   0.2259,      IF(B77=16+$E$15,   0.4156,       IF(B77=15+$E$15,   0.683,        IF(B77=14+$E$15,    0.8746,       IF(B77=13+$E$15,    1.0119,         IF(B77=12+$E$15,    1.1185,      IF(B77=11+$E$15,    1.207,     IF(B77=10+$E$15,   1.2757,      IF(B77=9+$E$15,   1.3389,           IF(B77=8+$E$15,    1.3913,        IF(B77=7+$E$15,     1.4401,       IF(B77=6+$E$15,    1.4817,        IF(B77=5+$E$15,   1.5214,      IF(B77=4+$E$15,    1.563,     IF(B77=3+$E$15,    1.6082,      IF(B77=2+$E$15,    1.6533,       IF(B77=1+$E$15,    1.7527,        0)))))))))))))))))))))</f>
        <v>0</v>
      </c>
      <c r="D77" s="155">
        <f t="shared" si="8"/>
        <v>0</v>
      </c>
      <c r="E77" s="190">
        <f t="shared" si="0"/>
        <v>0</v>
      </c>
      <c r="F77" s="222">
        <f t="shared" si="1"/>
        <v>0</v>
      </c>
      <c r="G77" s="222"/>
      <c r="H77" s="183">
        <f t="shared" si="6"/>
        <v>0</v>
      </c>
      <c r="I77" s="190">
        <f t="shared" si="2"/>
        <v>0</v>
      </c>
      <c r="J77" s="218">
        <f t="shared" si="9"/>
        <v>0</v>
      </c>
      <c r="K77" s="218">
        <f t="shared" si="10"/>
        <v>0</v>
      </c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</row>
    <row r="78" spans="2:24" x14ac:dyDescent="0.35">
      <c r="B78" s="182">
        <f t="shared" si="4"/>
        <v>0</v>
      </c>
      <c r="C78" s="190">
        <f t="shared" si="5"/>
        <v>0</v>
      </c>
      <c r="D78" s="155">
        <f t="shared" si="8"/>
        <v>0</v>
      </c>
      <c r="E78" s="190">
        <f t="shared" si="0"/>
        <v>0</v>
      </c>
      <c r="F78" s="222">
        <f t="shared" si="1"/>
        <v>0</v>
      </c>
      <c r="G78" s="222"/>
      <c r="H78" s="183">
        <f t="shared" si="6"/>
        <v>0</v>
      </c>
      <c r="I78" s="190">
        <f t="shared" si="2"/>
        <v>0</v>
      </c>
      <c r="J78" s="218">
        <f t="shared" si="9"/>
        <v>0</v>
      </c>
      <c r="K78" s="218">
        <f t="shared" si="10"/>
        <v>0</v>
      </c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</row>
    <row r="79" spans="2:24" x14ac:dyDescent="0.35">
      <c r="B79" s="182">
        <f t="shared" si="4"/>
        <v>0</v>
      </c>
      <c r="C79" s="190">
        <f t="shared" si="5"/>
        <v>0</v>
      </c>
      <c r="D79" s="155">
        <f t="shared" si="8"/>
        <v>0</v>
      </c>
      <c r="E79" s="190">
        <f t="shared" si="0"/>
        <v>0</v>
      </c>
      <c r="F79" s="222">
        <f t="shared" si="1"/>
        <v>0</v>
      </c>
      <c r="G79" s="222"/>
      <c r="H79" s="183">
        <f t="shared" si="6"/>
        <v>0</v>
      </c>
      <c r="I79" s="190">
        <f t="shared" si="2"/>
        <v>0</v>
      </c>
      <c r="J79" s="218">
        <f t="shared" si="9"/>
        <v>0</v>
      </c>
      <c r="K79" s="218">
        <f t="shared" si="10"/>
        <v>0</v>
      </c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</row>
    <row r="80" spans="2:24" x14ac:dyDescent="0.35">
      <c r="B80" s="182">
        <f t="shared" si="4"/>
        <v>0</v>
      </c>
      <c r="C80" s="190">
        <f t="shared" si="5"/>
        <v>0</v>
      </c>
      <c r="D80" s="155">
        <f t="shared" si="8"/>
        <v>0</v>
      </c>
      <c r="E80" s="190">
        <f t="shared" si="0"/>
        <v>0</v>
      </c>
      <c r="F80" s="222">
        <f t="shared" si="1"/>
        <v>0</v>
      </c>
      <c r="G80" s="222"/>
      <c r="H80" s="183">
        <f t="shared" si="6"/>
        <v>0</v>
      </c>
      <c r="I80" s="190">
        <f t="shared" si="2"/>
        <v>0</v>
      </c>
      <c r="J80" s="218">
        <f t="shared" si="9"/>
        <v>0</v>
      </c>
      <c r="K80" s="218">
        <f t="shared" si="10"/>
        <v>0</v>
      </c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</row>
    <row r="81" spans="2:24" x14ac:dyDescent="0.35">
      <c r="B81" s="182">
        <f t="shared" si="4"/>
        <v>0</v>
      </c>
      <c r="C81" s="190">
        <f t="shared" si="5"/>
        <v>0</v>
      </c>
      <c r="D81" s="155">
        <f t="shared" si="8"/>
        <v>0</v>
      </c>
      <c r="E81" s="190">
        <f t="shared" si="0"/>
        <v>0</v>
      </c>
      <c r="F81" s="222">
        <f t="shared" si="1"/>
        <v>0</v>
      </c>
      <c r="G81" s="222"/>
      <c r="H81" s="183">
        <f t="shared" si="6"/>
        <v>0</v>
      </c>
      <c r="I81" s="190">
        <f t="shared" si="2"/>
        <v>0</v>
      </c>
      <c r="J81" s="218">
        <f t="shared" si="9"/>
        <v>0</v>
      </c>
      <c r="K81" s="218">
        <f t="shared" si="10"/>
        <v>0</v>
      </c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</row>
    <row r="82" spans="2:24" x14ac:dyDescent="0.35">
      <c r="B82" s="182">
        <f t="shared" si="4"/>
        <v>0</v>
      </c>
      <c r="C82" s="190">
        <f t="shared" si="5"/>
        <v>0</v>
      </c>
      <c r="D82" s="155">
        <f t="shared" si="8"/>
        <v>0</v>
      </c>
      <c r="E82" s="190">
        <f t="shared" si="0"/>
        <v>0</v>
      </c>
      <c r="F82" s="222">
        <f t="shared" si="1"/>
        <v>0</v>
      </c>
      <c r="G82" s="222"/>
      <c r="H82" s="183">
        <f t="shared" si="6"/>
        <v>0</v>
      </c>
      <c r="I82" s="190">
        <f t="shared" si="2"/>
        <v>0</v>
      </c>
      <c r="J82" s="218">
        <f t="shared" si="9"/>
        <v>0</v>
      </c>
      <c r="K82" s="218">
        <f t="shared" si="10"/>
        <v>0</v>
      </c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</row>
    <row r="83" spans="2:24" x14ac:dyDescent="0.35">
      <c r="B83" s="182">
        <f t="shared" si="4"/>
        <v>0</v>
      </c>
      <c r="C83" s="190">
        <f t="shared" si="5"/>
        <v>0</v>
      </c>
      <c r="D83" s="155">
        <f t="shared" si="8"/>
        <v>0</v>
      </c>
      <c r="E83" s="190">
        <f t="shared" si="0"/>
        <v>0</v>
      </c>
      <c r="F83" s="222">
        <f t="shared" si="1"/>
        <v>0</v>
      </c>
      <c r="G83" s="222"/>
      <c r="H83" s="183">
        <f t="shared" si="6"/>
        <v>0</v>
      </c>
      <c r="I83" s="190">
        <f t="shared" si="2"/>
        <v>0</v>
      </c>
      <c r="J83" s="218">
        <f t="shared" si="9"/>
        <v>0</v>
      </c>
      <c r="K83" s="218">
        <f t="shared" si="10"/>
        <v>0</v>
      </c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</row>
    <row r="84" spans="2:24" x14ac:dyDescent="0.35">
      <c r="B84" s="182">
        <f t="shared" si="4"/>
        <v>0</v>
      </c>
      <c r="C84" s="190">
        <f t="shared" si="5"/>
        <v>0</v>
      </c>
      <c r="D84" s="155">
        <f t="shared" si="8"/>
        <v>0</v>
      </c>
      <c r="E84" s="190">
        <f t="shared" si="0"/>
        <v>0</v>
      </c>
      <c r="F84" s="222">
        <f t="shared" si="1"/>
        <v>0</v>
      </c>
      <c r="G84" s="222"/>
      <c r="H84" s="183">
        <f t="shared" si="6"/>
        <v>0</v>
      </c>
      <c r="I84" s="190">
        <f t="shared" si="2"/>
        <v>0</v>
      </c>
      <c r="J84" s="218">
        <f t="shared" si="9"/>
        <v>0</v>
      </c>
      <c r="K84" s="218">
        <f t="shared" si="10"/>
        <v>0</v>
      </c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</row>
    <row r="85" spans="2:24" x14ac:dyDescent="0.35">
      <c r="B85" s="182">
        <f t="shared" si="4"/>
        <v>0</v>
      </c>
      <c r="C85" s="190">
        <f t="shared" si="5"/>
        <v>0</v>
      </c>
      <c r="D85" s="155">
        <f t="shared" ref="D85:D148" si="11">IF($B85&gt;0,$C85*$E$11,0)</f>
        <v>0</v>
      </c>
      <c r="E85" s="190">
        <f t="shared" si="0"/>
        <v>0</v>
      </c>
      <c r="F85" s="222">
        <f t="shared" si="1"/>
        <v>0</v>
      </c>
      <c r="G85" s="222"/>
      <c r="H85" s="183">
        <f t="shared" si="6"/>
        <v>0</v>
      </c>
      <c r="I85" s="190">
        <f t="shared" si="2"/>
        <v>0</v>
      </c>
      <c r="J85" s="218">
        <f t="shared" si="9"/>
        <v>0</v>
      </c>
      <c r="K85" s="218">
        <f t="shared" si="10"/>
        <v>0</v>
      </c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</row>
    <row r="86" spans="2:24" x14ac:dyDescent="0.35">
      <c r="B86" s="182">
        <f t="shared" si="4"/>
        <v>0</v>
      </c>
      <c r="C86" s="190">
        <f t="shared" si="5"/>
        <v>0</v>
      </c>
      <c r="D86" s="155">
        <f t="shared" si="11"/>
        <v>0</v>
      </c>
      <c r="E86" s="190">
        <f t="shared" ref="E86:E149" si="12">IF($H$16,                      IF(OR($B86&gt;($E$15+$P$10),AND($B86&gt;0,$B86&lt;=$E$15)),                        ((((((($P$11+$E$16)*1*$P$12)/1728)*$E$12))*$E$11)+(((((24-$E$16)*1*$P$12)/1728)*$E$12)*(ROUNDUP(($E$11/$E$17),0)))+(((24*1*(($P$11+24-$E$16)*$E$17))/1728)*$E$12)),                             IF(AND($B86&gt;$E$15,$B86&lt;=($E$15+$P$10)),               (((((((($P$11+$E$16)*1*$P$12)/1728)-$C86)*$E$12))*$E$11)+(((((24-$E$16)*1*$P$12)/1728)*$E$12)*(ROUNDUP(($E$11/$E$17),0)))+(((24*1*(($P$11+24-$E$16)*$E$17))/1728)*$E$12)),                            0)),                                        IF(OR($B86&gt;($E$15+$P$10),AND($B86&gt;0,$B86&lt;=$E$15)),    ((((($P$11+$E$16)*1*$P$12)/1728)*$E$12))*$E$11,                     IF(AND($B86&gt;$E$15,$B86&lt;=($E$15+$P$10)),         (((((($P$11+$E$16)*1*$P$12)/1728)-$C86)*$E$12))*$E$11,                   0)))</f>
        <v>0</v>
      </c>
      <c r="F86" s="222">
        <f t="shared" ref="F86:F149" si="13">$E86+$D86</f>
        <v>0</v>
      </c>
      <c r="G86" s="222"/>
      <c r="H86" s="183">
        <f t="shared" si="6"/>
        <v>0</v>
      </c>
      <c r="I86" s="190">
        <f t="shared" ref="I86:I149" si="14">IF($B86&gt;0,$E$13+($B86/12),0)</f>
        <v>0</v>
      </c>
      <c r="J86" s="218">
        <f t="shared" si="9"/>
        <v>0</v>
      </c>
      <c r="K86" s="218">
        <f t="shared" si="10"/>
        <v>0</v>
      </c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</row>
    <row r="87" spans="2:24" x14ac:dyDescent="0.35">
      <c r="B87" s="182">
        <f t="shared" ref="B87:B150" si="15">IF(B86&gt;0,  B86-1,  0)</f>
        <v>0</v>
      </c>
      <c r="C87" s="190">
        <f t="shared" ref="C87:C150" si="16">IF($E$8="SC-44",   IF(B87=44+$E$15,   0.0495,    IF(B87=43+$E$15,   0.1402,    IF(B87=42+$E$15,   0.2886,    IF(B87=41+$E$15,    0.4123,   IF(B87=40+$E$15,     0.6102,       IF(B87=39+$E$15,    0.8741,      IF(B87=38+$E$15,   1.0555,    IF(B87=37+$E$15,    1.1956,     IF(B87=36+$E$15,   1.3193,       IF(B87=35+$E$15,     1.4348,      IF(B87=34+$E$15,   1.5337,      IF(B87=33+$E$15,  1.6409,     IF(B87=32+$E$15,   1.7234,      IF(B87=31+$E$15,   1.7976,     IF(B87=30+$E$15,    1.8636,     IF(B87=29+$E$15,   1.9213,      IF(B87=28+$E$15,    1.979,     IF(B87=27+$E$15,   2.0285,     IF(B87=26+$E$15,   2.0779,      IF(B87=25+$E$15,   2.1274,      IF(B87=24+$E$15,    2.1769,     IF(B87=23+$E$15,    2.2264,     IF(B87=22+$E$15,    2.2594,     IF(B87=21+$E$15,    2.3088,      IF(B87=20+$E$15,    2.3418,      IF(B87=19+$E$15,   2.3665,        IF(B87=18+$E$15,    2.4078,      IF(B87=17+$E$15,    2.4325,     IF(B87=16+$E$15,    2.4573,     IF(B87=15+$E$15,   2.482,       IF(B87=14+$E$15,     2.515,    IF(B87=13+$E$15,     2.5315,      IF(B87=12+$E$15,       2.5644,     IF(B87=11+$E$15,    2.5809,                  IF(B87=10+$E$15,     2.6057,     IF(B87=9+$E$15,     2.6304,     IF(B87=8+$E$15,    2.6552,      IF(B87=7+$E$15,      2.6716,      IF(B87=6+$E$15,     2.6881,      IF(B87=5+$E$15,    2.7294,      IF(B87=4+$E$15,    2.8201,   IF(B87=3+$E$15,      2.8448,    IF(B87=2+$E$15,    2.9025,      IF(B87=1+$E$15,    2.9685,    0)))))))))))))))))))))))))))))))))))))))))))),                   IF($E$8="SC-34W",    IF(B87=34+$E$15,     0.4406,     IF(B87=33+$E$15,   0.5271,      IF(B87=32+$E$15,    0.8036,     IF(B87=31+$E$15,    1.0715,      IF(B87=30+$E$15,    1.2443,       IF(B87=29+$E$15,    1.3912,     IF(B87=28+$E$15,    1.5208,     IF(B87=27+$E$15,   1.6331,      IF(B87=26+$E$15,    1.7282,     IF(B87=25+$E$15,    1.8232,    IF(B87=24+$E$15,      1.901,    IF(B87=23+$E$15,    1.9701,     IF(B87=22+$E$15,  2.0392,    IF(B87=21+$E$15,    2.1083,    IF(B87=20+$E$15,     2.1602,     IF(B87=19+$E$15,   2.212,     IF(B87=18+$E$15,   2.2639,     IF(B87=17+$E$15,   2.3157,      IF(B87=16+$E$15,   2.3503,       IF(B87=15+$E$15,   2.3849,        IF(B87=14+$E$15,    2.4194,       IF(B87=13+$E$15,    2.4626,         IF(B87=12+$E$15,    2.4885,      IF(B87=11+$E$15,    2.5145,     IF(B87=10+$E$15,   2.5404,      IF(B87=9+$E$15,   2.575,       IF(B87=8+$E$15,    2.6009,        IF(B87=7+$E$15,     2.6182,       IF(B87=6+$E$15,    2.6527,        IF(B87=5+$E$15,   2.67,      IF(B87=4+$E$15,    2.6873,     IF(B87=3+$E$15,    2.7218,      IF(B87=2+$E$15,    2.7737,       IF(B87=1+$E$15,    2.765,        0)))))))))))))))))))))))))))))))))),              IF($E$8="SC-34E",      IF(B87=34+$E$15,     0.4417,     IF(B87=33+$E$15,   0.5389,      IF(B87=32+$E$15,    0.8217,     IF(B87=31+$E$15,    1.0955,      IF(B87=30+$E$15,    1.2722,       IF(B87=29+$E$15,    1.4224,     IF(B87=28+$E$15,    1.555,     IF(B87=27+$E$15,   1.6698,      IF(B87=26+$E$15,    1.767,     IF(B87=25+$E$15,    1.8642,    IF(B87=24+$E$15,      1.9437,    IF(B87=23+$E$15,    2.0144,     IF(B87=22+$E$15,    2.085,    IF(B87=21+$E$15,    2.1557,    IF(B87=20+$E$15,     2.2087,     IF(B87=19+$E$15,   2.2617,     IF(B87=18+$E$15,   2.3148,     IF(B87=17+$E$15,   2.3678,      IF(B87=16+$E$15,   2.4031,       IF(B87=15+$E$15,   2.4384,        IF(B87=14+$E$15,    2.4738,       IF(B87=13+$E$15,    2.518,         IF(B87=12+$E$15,    2.5445,      IF(B87=11+$E$15,    2.571,     IF(B87=10+$E$15,   2.5975,      IF(B87=9+$E$15,   2.6328,           IF(B87=8+$E$15,    2.6593,        IF(B87=7+$E$15,     2.677,       IF(B87=6+$E$15,    2.7123,        IF(B87=5+$E$15,   2.73,      IF(B87=4+$E$15,    2.7477,     IF(B87=3+$E$15,    2.783,      IF(B87=2+$E$15,    2.836,       IF(B87=1+$E$15,    2.8272,        0)))))))))))))))))))))))))))))))))),                   IF(B87=18+$E$15,   0.0596,     IF(B87=17+$E$15,   0.2259,      IF(B87=16+$E$15,   0.4156,       IF(B87=15+$E$15,   0.683,        IF(B87=14+$E$15,    0.8746,       IF(B87=13+$E$15,    1.0119,         IF(B87=12+$E$15,    1.1185,      IF(B87=11+$E$15,    1.207,     IF(B87=10+$E$15,   1.2757,      IF(B87=9+$E$15,   1.3389,           IF(B87=8+$E$15,    1.3913,        IF(B87=7+$E$15,     1.4401,       IF(B87=6+$E$15,    1.4817,        IF(B87=5+$E$15,   1.5214,      IF(B87=4+$E$15,    1.563,     IF(B87=3+$E$15,    1.6082,      IF(B87=2+$E$15,    1.6533,       IF(B87=1+$E$15,    1.7527,        0)))))))))))))))))))))</f>
        <v>0</v>
      </c>
      <c r="D87" s="155">
        <f t="shared" si="11"/>
        <v>0</v>
      </c>
      <c r="E87" s="190">
        <f t="shared" si="12"/>
        <v>0</v>
      </c>
      <c r="F87" s="222">
        <f t="shared" si="13"/>
        <v>0</v>
      </c>
      <c r="G87" s="222"/>
      <c r="H87" s="183">
        <f t="shared" ref="H87:H150" si="17">IF($H88&gt;0,H88+F87,F87)</f>
        <v>0</v>
      </c>
      <c r="I87" s="190">
        <f t="shared" si="14"/>
        <v>0</v>
      </c>
      <c r="J87" s="218">
        <f t="shared" si="9"/>
        <v>0</v>
      </c>
      <c r="K87" s="218">
        <f t="shared" si="10"/>
        <v>0</v>
      </c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</row>
    <row r="88" spans="2:24" x14ac:dyDescent="0.35">
      <c r="B88" s="182">
        <f t="shared" si="15"/>
        <v>0</v>
      </c>
      <c r="C88" s="190">
        <f t="shared" si="16"/>
        <v>0</v>
      </c>
      <c r="D88" s="155">
        <f t="shared" si="11"/>
        <v>0</v>
      </c>
      <c r="E88" s="190">
        <f t="shared" si="12"/>
        <v>0</v>
      </c>
      <c r="F88" s="222">
        <f t="shared" si="13"/>
        <v>0</v>
      </c>
      <c r="G88" s="222"/>
      <c r="H88" s="183">
        <f t="shared" si="17"/>
        <v>0</v>
      </c>
      <c r="I88" s="190">
        <f t="shared" si="14"/>
        <v>0</v>
      </c>
      <c r="J88" s="218">
        <f t="shared" si="9"/>
        <v>0</v>
      </c>
      <c r="K88" s="218">
        <f t="shared" si="10"/>
        <v>0</v>
      </c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</row>
    <row r="89" spans="2:24" x14ac:dyDescent="0.35">
      <c r="B89" s="182">
        <f t="shared" si="15"/>
        <v>0</v>
      </c>
      <c r="C89" s="190">
        <f t="shared" si="16"/>
        <v>0</v>
      </c>
      <c r="D89" s="155">
        <f t="shared" si="11"/>
        <v>0</v>
      </c>
      <c r="E89" s="190">
        <f t="shared" si="12"/>
        <v>0</v>
      </c>
      <c r="F89" s="222">
        <f t="shared" si="13"/>
        <v>0</v>
      </c>
      <c r="G89" s="222"/>
      <c r="H89" s="183">
        <f t="shared" si="17"/>
        <v>0</v>
      </c>
      <c r="I89" s="190">
        <f t="shared" si="14"/>
        <v>0</v>
      </c>
      <c r="J89" s="218">
        <f t="shared" si="9"/>
        <v>0</v>
      </c>
      <c r="K89" s="218">
        <f t="shared" si="10"/>
        <v>0</v>
      </c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</row>
    <row r="90" spans="2:24" x14ac:dyDescent="0.35">
      <c r="B90" s="182">
        <f t="shared" si="15"/>
        <v>0</v>
      </c>
      <c r="C90" s="190">
        <f t="shared" si="16"/>
        <v>0</v>
      </c>
      <c r="D90" s="155">
        <f t="shared" si="11"/>
        <v>0</v>
      </c>
      <c r="E90" s="190">
        <f t="shared" si="12"/>
        <v>0</v>
      </c>
      <c r="F90" s="222">
        <f t="shared" si="13"/>
        <v>0</v>
      </c>
      <c r="G90" s="222"/>
      <c r="H90" s="183">
        <f t="shared" si="17"/>
        <v>0</v>
      </c>
      <c r="I90" s="190">
        <f t="shared" si="14"/>
        <v>0</v>
      </c>
      <c r="J90" s="218">
        <f t="shared" si="9"/>
        <v>0</v>
      </c>
      <c r="K90" s="218">
        <f t="shared" si="10"/>
        <v>0</v>
      </c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</row>
    <row r="91" spans="2:24" x14ac:dyDescent="0.35">
      <c r="B91" s="182">
        <f t="shared" si="15"/>
        <v>0</v>
      </c>
      <c r="C91" s="190">
        <f t="shared" si="16"/>
        <v>0</v>
      </c>
      <c r="D91" s="155">
        <f t="shared" si="11"/>
        <v>0</v>
      </c>
      <c r="E91" s="190">
        <f t="shared" si="12"/>
        <v>0</v>
      </c>
      <c r="F91" s="222">
        <f t="shared" si="13"/>
        <v>0</v>
      </c>
      <c r="G91" s="222"/>
      <c r="H91" s="183">
        <f t="shared" si="17"/>
        <v>0</v>
      </c>
      <c r="I91" s="190">
        <f t="shared" si="14"/>
        <v>0</v>
      </c>
      <c r="J91" s="218">
        <f t="shared" si="9"/>
        <v>0</v>
      </c>
      <c r="K91" s="218">
        <f t="shared" si="10"/>
        <v>0</v>
      </c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</row>
    <row r="92" spans="2:24" x14ac:dyDescent="0.35">
      <c r="B92" s="182">
        <f t="shared" si="15"/>
        <v>0</v>
      </c>
      <c r="C92" s="190">
        <f t="shared" si="16"/>
        <v>0</v>
      </c>
      <c r="D92" s="155">
        <f t="shared" si="11"/>
        <v>0</v>
      </c>
      <c r="E92" s="190">
        <f t="shared" si="12"/>
        <v>0</v>
      </c>
      <c r="F92" s="222">
        <f t="shared" si="13"/>
        <v>0</v>
      </c>
      <c r="G92" s="222"/>
      <c r="H92" s="183">
        <f t="shared" si="17"/>
        <v>0</v>
      </c>
      <c r="I92" s="190">
        <f t="shared" si="14"/>
        <v>0</v>
      </c>
      <c r="J92" s="218">
        <f t="shared" si="9"/>
        <v>0</v>
      </c>
      <c r="K92" s="218">
        <f t="shared" si="10"/>
        <v>0</v>
      </c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</row>
    <row r="93" spans="2:24" x14ac:dyDescent="0.35">
      <c r="B93" s="182">
        <f t="shared" si="15"/>
        <v>0</v>
      </c>
      <c r="C93" s="190">
        <f t="shared" si="16"/>
        <v>0</v>
      </c>
      <c r="D93" s="155">
        <f t="shared" si="11"/>
        <v>0</v>
      </c>
      <c r="E93" s="190">
        <f t="shared" si="12"/>
        <v>0</v>
      </c>
      <c r="F93" s="222">
        <f t="shared" si="13"/>
        <v>0</v>
      </c>
      <c r="G93" s="222"/>
      <c r="H93" s="183">
        <f t="shared" si="17"/>
        <v>0</v>
      </c>
      <c r="I93" s="190">
        <f t="shared" si="14"/>
        <v>0</v>
      </c>
      <c r="J93" s="218">
        <f t="shared" si="9"/>
        <v>0</v>
      </c>
      <c r="K93" s="218">
        <f t="shared" si="10"/>
        <v>0</v>
      </c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</row>
    <row r="94" spans="2:24" x14ac:dyDescent="0.35">
      <c r="B94" s="182">
        <f t="shared" si="15"/>
        <v>0</v>
      </c>
      <c r="C94" s="190">
        <f t="shared" si="16"/>
        <v>0</v>
      </c>
      <c r="D94" s="155">
        <f t="shared" si="11"/>
        <v>0</v>
      </c>
      <c r="E94" s="190">
        <f t="shared" si="12"/>
        <v>0</v>
      </c>
      <c r="F94" s="222">
        <f t="shared" si="13"/>
        <v>0</v>
      </c>
      <c r="G94" s="222"/>
      <c r="H94" s="183">
        <f t="shared" si="17"/>
        <v>0</v>
      </c>
      <c r="I94" s="190">
        <f t="shared" si="14"/>
        <v>0</v>
      </c>
      <c r="J94" s="218">
        <f t="shared" si="9"/>
        <v>0</v>
      </c>
      <c r="K94" s="218">
        <f t="shared" si="10"/>
        <v>0</v>
      </c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</row>
    <row r="95" spans="2:24" x14ac:dyDescent="0.35">
      <c r="B95" s="182">
        <f t="shared" si="15"/>
        <v>0</v>
      </c>
      <c r="C95" s="190">
        <f t="shared" si="16"/>
        <v>0</v>
      </c>
      <c r="D95" s="155">
        <f t="shared" si="11"/>
        <v>0</v>
      </c>
      <c r="E95" s="190">
        <f t="shared" si="12"/>
        <v>0</v>
      </c>
      <c r="F95" s="222">
        <f t="shared" si="13"/>
        <v>0</v>
      </c>
      <c r="G95" s="222"/>
      <c r="H95" s="183">
        <f t="shared" si="17"/>
        <v>0</v>
      </c>
      <c r="I95" s="190">
        <f t="shared" si="14"/>
        <v>0</v>
      </c>
      <c r="J95" s="218">
        <f t="shared" si="9"/>
        <v>0</v>
      </c>
      <c r="K95" s="218">
        <f t="shared" si="10"/>
        <v>0</v>
      </c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</row>
    <row r="96" spans="2:24" x14ac:dyDescent="0.35">
      <c r="B96" s="182">
        <f t="shared" si="15"/>
        <v>0</v>
      </c>
      <c r="C96" s="190">
        <f t="shared" si="16"/>
        <v>0</v>
      </c>
      <c r="D96" s="155">
        <f t="shared" si="11"/>
        <v>0</v>
      </c>
      <c r="E96" s="190">
        <f t="shared" si="12"/>
        <v>0</v>
      </c>
      <c r="F96" s="222">
        <f t="shared" si="13"/>
        <v>0</v>
      </c>
      <c r="G96" s="222"/>
      <c r="H96" s="183">
        <f t="shared" si="17"/>
        <v>0</v>
      </c>
      <c r="I96" s="190">
        <f t="shared" si="14"/>
        <v>0</v>
      </c>
      <c r="J96" s="218">
        <f t="shared" si="9"/>
        <v>0</v>
      </c>
      <c r="K96" s="218">
        <f t="shared" si="10"/>
        <v>0</v>
      </c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</row>
    <row r="97" spans="2:24" x14ac:dyDescent="0.35">
      <c r="B97" s="182">
        <f t="shared" si="15"/>
        <v>0</v>
      </c>
      <c r="C97" s="190">
        <f t="shared" si="16"/>
        <v>0</v>
      </c>
      <c r="D97" s="155">
        <f t="shared" si="11"/>
        <v>0</v>
      </c>
      <c r="E97" s="190">
        <f t="shared" si="12"/>
        <v>0</v>
      </c>
      <c r="F97" s="222">
        <f t="shared" si="13"/>
        <v>0</v>
      </c>
      <c r="G97" s="222"/>
      <c r="H97" s="183">
        <f t="shared" si="17"/>
        <v>0</v>
      </c>
      <c r="I97" s="190">
        <f t="shared" si="14"/>
        <v>0</v>
      </c>
      <c r="J97" s="218">
        <f t="shared" ref="J97:J160" si="18">C97+J98</f>
        <v>0</v>
      </c>
      <c r="K97" s="218">
        <f t="shared" ref="K97:K160" si="19">F97+K98</f>
        <v>0</v>
      </c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</row>
    <row r="98" spans="2:24" x14ac:dyDescent="0.35">
      <c r="B98" s="182">
        <f t="shared" si="15"/>
        <v>0</v>
      </c>
      <c r="C98" s="190">
        <f t="shared" si="16"/>
        <v>0</v>
      </c>
      <c r="D98" s="155">
        <f t="shared" si="11"/>
        <v>0</v>
      </c>
      <c r="E98" s="190">
        <f t="shared" si="12"/>
        <v>0</v>
      </c>
      <c r="F98" s="222">
        <f t="shared" si="13"/>
        <v>0</v>
      </c>
      <c r="G98" s="222"/>
      <c r="H98" s="183">
        <f t="shared" si="17"/>
        <v>0</v>
      </c>
      <c r="I98" s="190">
        <f t="shared" si="14"/>
        <v>0</v>
      </c>
      <c r="J98" s="218">
        <f t="shared" si="18"/>
        <v>0</v>
      </c>
      <c r="K98" s="218">
        <f t="shared" si="19"/>
        <v>0</v>
      </c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</row>
    <row r="99" spans="2:24" x14ac:dyDescent="0.35">
      <c r="B99" s="182">
        <f t="shared" si="15"/>
        <v>0</v>
      </c>
      <c r="C99" s="190">
        <f t="shared" si="16"/>
        <v>0</v>
      </c>
      <c r="D99" s="155">
        <f t="shared" si="11"/>
        <v>0</v>
      </c>
      <c r="E99" s="190">
        <f t="shared" si="12"/>
        <v>0</v>
      </c>
      <c r="F99" s="222">
        <f t="shared" si="13"/>
        <v>0</v>
      </c>
      <c r="G99" s="222"/>
      <c r="H99" s="183">
        <f t="shared" si="17"/>
        <v>0</v>
      </c>
      <c r="I99" s="190">
        <f t="shared" si="14"/>
        <v>0</v>
      </c>
      <c r="J99" s="218">
        <f t="shared" si="18"/>
        <v>0</v>
      </c>
      <c r="K99" s="218">
        <f t="shared" si="19"/>
        <v>0</v>
      </c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</row>
    <row r="100" spans="2:24" x14ac:dyDescent="0.35">
      <c r="B100" s="182">
        <f t="shared" si="15"/>
        <v>0</v>
      </c>
      <c r="C100" s="190">
        <f t="shared" si="16"/>
        <v>0</v>
      </c>
      <c r="D100" s="155">
        <f t="shared" si="11"/>
        <v>0</v>
      </c>
      <c r="E100" s="190">
        <f t="shared" si="12"/>
        <v>0</v>
      </c>
      <c r="F100" s="222">
        <f t="shared" si="13"/>
        <v>0</v>
      </c>
      <c r="G100" s="222"/>
      <c r="H100" s="183">
        <f t="shared" si="17"/>
        <v>0</v>
      </c>
      <c r="I100" s="190">
        <f t="shared" si="14"/>
        <v>0</v>
      </c>
      <c r="J100" s="218">
        <f t="shared" si="18"/>
        <v>0</v>
      </c>
      <c r="K100" s="218">
        <f t="shared" si="19"/>
        <v>0</v>
      </c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</row>
    <row r="101" spans="2:24" x14ac:dyDescent="0.35">
      <c r="B101" s="182">
        <f t="shared" si="15"/>
        <v>0</v>
      </c>
      <c r="C101" s="190">
        <f t="shared" si="16"/>
        <v>0</v>
      </c>
      <c r="D101" s="155">
        <f t="shared" si="11"/>
        <v>0</v>
      </c>
      <c r="E101" s="190">
        <f t="shared" si="12"/>
        <v>0</v>
      </c>
      <c r="F101" s="222">
        <f t="shared" si="13"/>
        <v>0</v>
      </c>
      <c r="G101" s="222"/>
      <c r="H101" s="183">
        <f t="shared" si="17"/>
        <v>0</v>
      </c>
      <c r="I101" s="190">
        <f t="shared" si="14"/>
        <v>0</v>
      </c>
      <c r="J101" s="218">
        <f t="shared" si="18"/>
        <v>0</v>
      </c>
      <c r="K101" s="218">
        <f t="shared" si="19"/>
        <v>0</v>
      </c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</row>
    <row r="102" spans="2:24" x14ac:dyDescent="0.35">
      <c r="B102" s="182">
        <f t="shared" si="15"/>
        <v>0</v>
      </c>
      <c r="C102" s="190">
        <f t="shared" si="16"/>
        <v>0</v>
      </c>
      <c r="D102" s="155">
        <f t="shared" si="11"/>
        <v>0</v>
      </c>
      <c r="E102" s="190">
        <f t="shared" si="12"/>
        <v>0</v>
      </c>
      <c r="F102" s="222">
        <f t="shared" si="13"/>
        <v>0</v>
      </c>
      <c r="G102" s="222"/>
      <c r="H102" s="183">
        <f t="shared" si="17"/>
        <v>0</v>
      </c>
      <c r="I102" s="190">
        <f t="shared" si="14"/>
        <v>0</v>
      </c>
      <c r="J102" s="218">
        <f t="shared" si="18"/>
        <v>0</v>
      </c>
      <c r="K102" s="218">
        <f t="shared" si="19"/>
        <v>0</v>
      </c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</row>
    <row r="103" spans="2:24" x14ac:dyDescent="0.35">
      <c r="B103" s="182">
        <f t="shared" si="15"/>
        <v>0</v>
      </c>
      <c r="C103" s="190">
        <f t="shared" si="16"/>
        <v>0</v>
      </c>
      <c r="D103" s="155">
        <f t="shared" si="11"/>
        <v>0</v>
      </c>
      <c r="E103" s="190">
        <f t="shared" si="12"/>
        <v>0</v>
      </c>
      <c r="F103" s="222">
        <f t="shared" si="13"/>
        <v>0</v>
      </c>
      <c r="G103" s="222"/>
      <c r="H103" s="183">
        <f t="shared" si="17"/>
        <v>0</v>
      </c>
      <c r="I103" s="190">
        <f t="shared" si="14"/>
        <v>0</v>
      </c>
      <c r="J103" s="218">
        <f t="shared" si="18"/>
        <v>0</v>
      </c>
      <c r="K103" s="218">
        <f t="shared" si="19"/>
        <v>0</v>
      </c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</row>
    <row r="104" spans="2:24" x14ac:dyDescent="0.35">
      <c r="B104" s="182">
        <f t="shared" si="15"/>
        <v>0</v>
      </c>
      <c r="C104" s="190">
        <f t="shared" si="16"/>
        <v>0</v>
      </c>
      <c r="D104" s="155">
        <f t="shared" si="11"/>
        <v>0</v>
      </c>
      <c r="E104" s="190">
        <f t="shared" si="12"/>
        <v>0</v>
      </c>
      <c r="F104" s="222">
        <f t="shared" si="13"/>
        <v>0</v>
      </c>
      <c r="G104" s="222"/>
      <c r="H104" s="183">
        <f t="shared" si="17"/>
        <v>0</v>
      </c>
      <c r="I104" s="190">
        <f t="shared" si="14"/>
        <v>0</v>
      </c>
      <c r="J104" s="218">
        <f t="shared" si="18"/>
        <v>0</v>
      </c>
      <c r="K104" s="218">
        <f t="shared" si="19"/>
        <v>0</v>
      </c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</row>
    <row r="105" spans="2:24" x14ac:dyDescent="0.35">
      <c r="B105" s="182">
        <f t="shared" si="15"/>
        <v>0</v>
      </c>
      <c r="C105" s="190">
        <f t="shared" si="16"/>
        <v>0</v>
      </c>
      <c r="D105" s="155">
        <f t="shared" si="11"/>
        <v>0</v>
      </c>
      <c r="E105" s="190">
        <f t="shared" si="12"/>
        <v>0</v>
      </c>
      <c r="F105" s="222">
        <f t="shared" si="13"/>
        <v>0</v>
      </c>
      <c r="G105" s="222"/>
      <c r="H105" s="183">
        <f t="shared" si="17"/>
        <v>0</v>
      </c>
      <c r="I105" s="190">
        <f t="shared" si="14"/>
        <v>0</v>
      </c>
      <c r="J105" s="218">
        <f t="shared" si="18"/>
        <v>0</v>
      </c>
      <c r="K105" s="218">
        <f t="shared" si="19"/>
        <v>0</v>
      </c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</row>
    <row r="106" spans="2:24" x14ac:dyDescent="0.35">
      <c r="B106" s="182">
        <f t="shared" si="15"/>
        <v>0</v>
      </c>
      <c r="C106" s="190">
        <f t="shared" si="16"/>
        <v>0</v>
      </c>
      <c r="D106" s="155">
        <f t="shared" si="11"/>
        <v>0</v>
      </c>
      <c r="E106" s="190">
        <f t="shared" si="12"/>
        <v>0</v>
      </c>
      <c r="F106" s="222">
        <f t="shared" si="13"/>
        <v>0</v>
      </c>
      <c r="G106" s="222"/>
      <c r="H106" s="183">
        <f t="shared" si="17"/>
        <v>0</v>
      </c>
      <c r="I106" s="190">
        <f t="shared" si="14"/>
        <v>0</v>
      </c>
      <c r="J106" s="218">
        <f t="shared" si="18"/>
        <v>0</v>
      </c>
      <c r="K106" s="218">
        <f t="shared" si="19"/>
        <v>0</v>
      </c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</row>
    <row r="107" spans="2:24" x14ac:dyDescent="0.35">
      <c r="B107" s="182">
        <f t="shared" si="15"/>
        <v>0</v>
      </c>
      <c r="C107" s="190">
        <f t="shared" si="16"/>
        <v>0</v>
      </c>
      <c r="D107" s="155">
        <f t="shared" si="11"/>
        <v>0</v>
      </c>
      <c r="E107" s="190">
        <f t="shared" si="12"/>
        <v>0</v>
      </c>
      <c r="F107" s="222">
        <f t="shared" si="13"/>
        <v>0</v>
      </c>
      <c r="G107" s="222"/>
      <c r="H107" s="183">
        <f t="shared" si="17"/>
        <v>0</v>
      </c>
      <c r="I107" s="190">
        <f t="shared" si="14"/>
        <v>0</v>
      </c>
      <c r="J107" s="218">
        <f t="shared" si="18"/>
        <v>0</v>
      </c>
      <c r="K107" s="218">
        <f t="shared" si="19"/>
        <v>0</v>
      </c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</row>
    <row r="108" spans="2:24" x14ac:dyDescent="0.35">
      <c r="B108" s="182">
        <f t="shared" si="15"/>
        <v>0</v>
      </c>
      <c r="C108" s="190">
        <f t="shared" si="16"/>
        <v>0</v>
      </c>
      <c r="D108" s="155">
        <f t="shared" si="11"/>
        <v>0</v>
      </c>
      <c r="E108" s="190">
        <f t="shared" si="12"/>
        <v>0</v>
      </c>
      <c r="F108" s="222">
        <f t="shared" si="13"/>
        <v>0</v>
      </c>
      <c r="G108" s="222"/>
      <c r="H108" s="183">
        <f t="shared" si="17"/>
        <v>0</v>
      </c>
      <c r="I108" s="190">
        <f t="shared" si="14"/>
        <v>0</v>
      </c>
      <c r="J108" s="218">
        <f t="shared" si="18"/>
        <v>0</v>
      </c>
      <c r="K108" s="218">
        <f t="shared" si="19"/>
        <v>0</v>
      </c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</row>
    <row r="109" spans="2:24" x14ac:dyDescent="0.35">
      <c r="B109" s="182">
        <f t="shared" si="15"/>
        <v>0</v>
      </c>
      <c r="C109" s="190">
        <f t="shared" si="16"/>
        <v>0</v>
      </c>
      <c r="D109" s="155">
        <f t="shared" si="11"/>
        <v>0</v>
      </c>
      <c r="E109" s="190">
        <f t="shared" si="12"/>
        <v>0</v>
      </c>
      <c r="F109" s="222">
        <f t="shared" si="13"/>
        <v>0</v>
      </c>
      <c r="G109" s="222"/>
      <c r="H109" s="183">
        <f t="shared" si="17"/>
        <v>0</v>
      </c>
      <c r="I109" s="190">
        <f t="shared" si="14"/>
        <v>0</v>
      </c>
      <c r="J109" s="218">
        <f t="shared" si="18"/>
        <v>0</v>
      </c>
      <c r="K109" s="218">
        <f t="shared" si="19"/>
        <v>0</v>
      </c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</row>
    <row r="110" spans="2:24" x14ac:dyDescent="0.35">
      <c r="B110" s="182">
        <f t="shared" si="15"/>
        <v>0</v>
      </c>
      <c r="C110" s="190">
        <f t="shared" si="16"/>
        <v>0</v>
      </c>
      <c r="D110" s="155">
        <f t="shared" si="11"/>
        <v>0</v>
      </c>
      <c r="E110" s="190">
        <f t="shared" si="12"/>
        <v>0</v>
      </c>
      <c r="F110" s="222">
        <f t="shared" si="13"/>
        <v>0</v>
      </c>
      <c r="G110" s="222"/>
      <c r="H110" s="183">
        <f t="shared" si="17"/>
        <v>0</v>
      </c>
      <c r="I110" s="190">
        <f t="shared" si="14"/>
        <v>0</v>
      </c>
      <c r="J110" s="218">
        <f t="shared" si="18"/>
        <v>0</v>
      </c>
      <c r="K110" s="218">
        <f t="shared" si="19"/>
        <v>0</v>
      </c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</row>
    <row r="111" spans="2:24" x14ac:dyDescent="0.35">
      <c r="B111" s="182">
        <f t="shared" si="15"/>
        <v>0</v>
      </c>
      <c r="C111" s="190">
        <f t="shared" si="16"/>
        <v>0</v>
      </c>
      <c r="D111" s="155">
        <f t="shared" si="11"/>
        <v>0</v>
      </c>
      <c r="E111" s="190">
        <f t="shared" si="12"/>
        <v>0</v>
      </c>
      <c r="F111" s="222">
        <f t="shared" si="13"/>
        <v>0</v>
      </c>
      <c r="G111" s="222"/>
      <c r="H111" s="183">
        <f t="shared" si="17"/>
        <v>0</v>
      </c>
      <c r="I111" s="190">
        <f t="shared" si="14"/>
        <v>0</v>
      </c>
      <c r="J111" s="218">
        <f t="shared" si="18"/>
        <v>0</v>
      </c>
      <c r="K111" s="218">
        <f t="shared" si="19"/>
        <v>0</v>
      </c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</row>
    <row r="112" spans="2:24" x14ac:dyDescent="0.35">
      <c r="B112" s="182">
        <f t="shared" si="15"/>
        <v>0</v>
      </c>
      <c r="C112" s="190">
        <f t="shared" si="16"/>
        <v>0</v>
      </c>
      <c r="D112" s="155">
        <f t="shared" si="11"/>
        <v>0</v>
      </c>
      <c r="E112" s="190">
        <f t="shared" si="12"/>
        <v>0</v>
      </c>
      <c r="F112" s="222">
        <f t="shared" si="13"/>
        <v>0</v>
      </c>
      <c r="G112" s="222"/>
      <c r="H112" s="183">
        <f t="shared" si="17"/>
        <v>0</v>
      </c>
      <c r="I112" s="190">
        <f t="shared" si="14"/>
        <v>0</v>
      </c>
      <c r="J112" s="218">
        <f t="shared" si="18"/>
        <v>0</v>
      </c>
      <c r="K112" s="218">
        <f t="shared" si="19"/>
        <v>0</v>
      </c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</row>
    <row r="113" spans="2:24" x14ac:dyDescent="0.35">
      <c r="B113" s="182">
        <f t="shared" si="15"/>
        <v>0</v>
      </c>
      <c r="C113" s="190">
        <f t="shared" si="16"/>
        <v>0</v>
      </c>
      <c r="D113" s="155">
        <f t="shared" si="11"/>
        <v>0</v>
      </c>
      <c r="E113" s="190">
        <f t="shared" si="12"/>
        <v>0</v>
      </c>
      <c r="F113" s="222">
        <f t="shared" si="13"/>
        <v>0</v>
      </c>
      <c r="G113" s="222"/>
      <c r="H113" s="183">
        <f t="shared" si="17"/>
        <v>0</v>
      </c>
      <c r="I113" s="190">
        <f t="shared" si="14"/>
        <v>0</v>
      </c>
      <c r="J113" s="218">
        <f t="shared" si="18"/>
        <v>0</v>
      </c>
      <c r="K113" s="218">
        <f t="shared" si="19"/>
        <v>0</v>
      </c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</row>
    <row r="114" spans="2:24" x14ac:dyDescent="0.35">
      <c r="B114" s="182">
        <f t="shared" si="15"/>
        <v>0</v>
      </c>
      <c r="C114" s="190">
        <f t="shared" si="16"/>
        <v>0</v>
      </c>
      <c r="D114" s="155">
        <f t="shared" si="11"/>
        <v>0</v>
      </c>
      <c r="E114" s="190">
        <f t="shared" si="12"/>
        <v>0</v>
      </c>
      <c r="F114" s="222">
        <f t="shared" si="13"/>
        <v>0</v>
      </c>
      <c r="G114" s="222"/>
      <c r="H114" s="183">
        <f t="shared" si="17"/>
        <v>0</v>
      </c>
      <c r="I114" s="190">
        <f t="shared" si="14"/>
        <v>0</v>
      </c>
      <c r="J114" s="218">
        <f t="shared" si="18"/>
        <v>0</v>
      </c>
      <c r="K114" s="218">
        <f t="shared" si="19"/>
        <v>0</v>
      </c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</row>
    <row r="115" spans="2:24" x14ac:dyDescent="0.35">
      <c r="B115" s="182">
        <f t="shared" si="15"/>
        <v>0</v>
      </c>
      <c r="C115" s="190">
        <f t="shared" si="16"/>
        <v>0</v>
      </c>
      <c r="D115" s="155">
        <f t="shared" si="11"/>
        <v>0</v>
      </c>
      <c r="E115" s="190">
        <f t="shared" si="12"/>
        <v>0</v>
      </c>
      <c r="F115" s="222">
        <f t="shared" si="13"/>
        <v>0</v>
      </c>
      <c r="G115" s="222"/>
      <c r="H115" s="183">
        <f t="shared" si="17"/>
        <v>0</v>
      </c>
      <c r="I115" s="190">
        <f t="shared" si="14"/>
        <v>0</v>
      </c>
      <c r="J115" s="218">
        <f t="shared" si="18"/>
        <v>0</v>
      </c>
      <c r="K115" s="218">
        <f t="shared" si="19"/>
        <v>0</v>
      </c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</row>
    <row r="116" spans="2:24" x14ac:dyDescent="0.35">
      <c r="B116" s="182">
        <f t="shared" si="15"/>
        <v>0</v>
      </c>
      <c r="C116" s="190">
        <f t="shared" si="16"/>
        <v>0</v>
      </c>
      <c r="D116" s="155">
        <f t="shared" si="11"/>
        <v>0</v>
      </c>
      <c r="E116" s="190">
        <f t="shared" si="12"/>
        <v>0</v>
      </c>
      <c r="F116" s="222">
        <f t="shared" si="13"/>
        <v>0</v>
      </c>
      <c r="G116" s="222"/>
      <c r="H116" s="183">
        <f t="shared" si="17"/>
        <v>0</v>
      </c>
      <c r="I116" s="190">
        <f t="shared" si="14"/>
        <v>0</v>
      </c>
      <c r="J116" s="218">
        <f t="shared" si="18"/>
        <v>0</v>
      </c>
      <c r="K116" s="218">
        <f t="shared" si="19"/>
        <v>0</v>
      </c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</row>
    <row r="117" spans="2:24" x14ac:dyDescent="0.35">
      <c r="B117" s="182">
        <f t="shared" si="15"/>
        <v>0</v>
      </c>
      <c r="C117" s="190">
        <f t="shared" si="16"/>
        <v>0</v>
      </c>
      <c r="D117" s="155">
        <f t="shared" si="11"/>
        <v>0</v>
      </c>
      <c r="E117" s="190">
        <f t="shared" si="12"/>
        <v>0</v>
      </c>
      <c r="F117" s="222">
        <f t="shared" si="13"/>
        <v>0</v>
      </c>
      <c r="G117" s="222"/>
      <c r="H117" s="183">
        <f t="shared" si="17"/>
        <v>0</v>
      </c>
      <c r="I117" s="190">
        <f t="shared" si="14"/>
        <v>0</v>
      </c>
      <c r="J117" s="218">
        <f t="shared" si="18"/>
        <v>0</v>
      </c>
      <c r="K117" s="218">
        <f t="shared" si="19"/>
        <v>0</v>
      </c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</row>
    <row r="118" spans="2:24" x14ac:dyDescent="0.35">
      <c r="B118" s="182">
        <f t="shared" si="15"/>
        <v>0</v>
      </c>
      <c r="C118" s="190">
        <f t="shared" si="16"/>
        <v>0</v>
      </c>
      <c r="D118" s="155">
        <f t="shared" si="11"/>
        <v>0</v>
      </c>
      <c r="E118" s="190">
        <f t="shared" si="12"/>
        <v>0</v>
      </c>
      <c r="F118" s="222">
        <f t="shared" si="13"/>
        <v>0</v>
      </c>
      <c r="G118" s="222"/>
      <c r="H118" s="183">
        <f t="shared" si="17"/>
        <v>0</v>
      </c>
      <c r="I118" s="190">
        <f t="shared" si="14"/>
        <v>0</v>
      </c>
      <c r="J118" s="218">
        <f t="shared" si="18"/>
        <v>0</v>
      </c>
      <c r="K118" s="218">
        <f t="shared" si="19"/>
        <v>0</v>
      </c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</row>
    <row r="119" spans="2:24" x14ac:dyDescent="0.35">
      <c r="B119" s="182">
        <f t="shared" si="15"/>
        <v>0</v>
      </c>
      <c r="C119" s="190">
        <f t="shared" si="16"/>
        <v>0</v>
      </c>
      <c r="D119" s="155">
        <f t="shared" si="11"/>
        <v>0</v>
      </c>
      <c r="E119" s="190">
        <f t="shared" si="12"/>
        <v>0</v>
      </c>
      <c r="F119" s="222">
        <f t="shared" si="13"/>
        <v>0</v>
      </c>
      <c r="G119" s="222"/>
      <c r="H119" s="183">
        <f t="shared" si="17"/>
        <v>0</v>
      </c>
      <c r="I119" s="190">
        <f t="shared" si="14"/>
        <v>0</v>
      </c>
      <c r="J119" s="218">
        <f t="shared" si="18"/>
        <v>0</v>
      </c>
      <c r="K119" s="218">
        <f t="shared" si="19"/>
        <v>0</v>
      </c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</row>
    <row r="120" spans="2:24" x14ac:dyDescent="0.35">
      <c r="B120" s="182">
        <f t="shared" si="15"/>
        <v>0</v>
      </c>
      <c r="C120" s="190">
        <f t="shared" si="16"/>
        <v>0</v>
      </c>
      <c r="D120" s="155">
        <f t="shared" si="11"/>
        <v>0</v>
      </c>
      <c r="E120" s="190">
        <f t="shared" si="12"/>
        <v>0</v>
      </c>
      <c r="F120" s="222">
        <f t="shared" si="13"/>
        <v>0</v>
      </c>
      <c r="G120" s="222"/>
      <c r="H120" s="183">
        <f t="shared" si="17"/>
        <v>0</v>
      </c>
      <c r="I120" s="190">
        <f t="shared" si="14"/>
        <v>0</v>
      </c>
      <c r="J120" s="218">
        <f t="shared" si="18"/>
        <v>0</v>
      </c>
      <c r="K120" s="218">
        <f t="shared" si="19"/>
        <v>0</v>
      </c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</row>
    <row r="121" spans="2:24" x14ac:dyDescent="0.35">
      <c r="B121" s="182">
        <f t="shared" si="15"/>
        <v>0</v>
      </c>
      <c r="C121" s="190">
        <f t="shared" si="16"/>
        <v>0</v>
      </c>
      <c r="D121" s="155">
        <f t="shared" si="11"/>
        <v>0</v>
      </c>
      <c r="E121" s="190">
        <f t="shared" si="12"/>
        <v>0</v>
      </c>
      <c r="F121" s="222">
        <f t="shared" si="13"/>
        <v>0</v>
      </c>
      <c r="G121" s="222"/>
      <c r="H121" s="183">
        <f t="shared" si="17"/>
        <v>0</v>
      </c>
      <c r="I121" s="190">
        <f t="shared" si="14"/>
        <v>0</v>
      </c>
      <c r="J121" s="218">
        <f t="shared" si="18"/>
        <v>0</v>
      </c>
      <c r="K121" s="218">
        <f t="shared" si="19"/>
        <v>0</v>
      </c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</row>
    <row r="122" spans="2:24" x14ac:dyDescent="0.35">
      <c r="B122" s="182">
        <f t="shared" si="15"/>
        <v>0</v>
      </c>
      <c r="C122" s="190">
        <f t="shared" si="16"/>
        <v>0</v>
      </c>
      <c r="D122" s="155">
        <f t="shared" si="11"/>
        <v>0</v>
      </c>
      <c r="E122" s="190">
        <f t="shared" si="12"/>
        <v>0</v>
      </c>
      <c r="F122" s="222">
        <f t="shared" si="13"/>
        <v>0</v>
      </c>
      <c r="G122" s="222"/>
      <c r="H122" s="183">
        <f t="shared" si="17"/>
        <v>0</v>
      </c>
      <c r="I122" s="190">
        <f t="shared" si="14"/>
        <v>0</v>
      </c>
      <c r="J122" s="218">
        <f t="shared" si="18"/>
        <v>0</v>
      </c>
      <c r="K122" s="218">
        <f t="shared" si="19"/>
        <v>0</v>
      </c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</row>
    <row r="123" spans="2:24" x14ac:dyDescent="0.35">
      <c r="B123" s="182">
        <f t="shared" si="15"/>
        <v>0</v>
      </c>
      <c r="C123" s="190">
        <f t="shared" si="16"/>
        <v>0</v>
      </c>
      <c r="D123" s="155">
        <f t="shared" si="11"/>
        <v>0</v>
      </c>
      <c r="E123" s="190">
        <f t="shared" si="12"/>
        <v>0</v>
      </c>
      <c r="F123" s="222">
        <f t="shared" si="13"/>
        <v>0</v>
      </c>
      <c r="G123" s="222"/>
      <c r="H123" s="183">
        <f t="shared" si="17"/>
        <v>0</v>
      </c>
      <c r="I123" s="190">
        <f t="shared" si="14"/>
        <v>0</v>
      </c>
      <c r="J123" s="218">
        <f t="shared" si="18"/>
        <v>0</v>
      </c>
      <c r="K123" s="218">
        <f t="shared" si="19"/>
        <v>0</v>
      </c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</row>
    <row r="124" spans="2:24" x14ac:dyDescent="0.35">
      <c r="B124" s="182">
        <f t="shared" si="15"/>
        <v>0</v>
      </c>
      <c r="C124" s="190">
        <f t="shared" si="16"/>
        <v>0</v>
      </c>
      <c r="D124" s="155">
        <f t="shared" si="11"/>
        <v>0</v>
      </c>
      <c r="E124" s="190">
        <f t="shared" si="12"/>
        <v>0</v>
      </c>
      <c r="F124" s="222">
        <f t="shared" si="13"/>
        <v>0</v>
      </c>
      <c r="G124" s="222"/>
      <c r="H124" s="183">
        <f t="shared" si="17"/>
        <v>0</v>
      </c>
      <c r="I124" s="190">
        <f t="shared" si="14"/>
        <v>0</v>
      </c>
      <c r="J124" s="218">
        <f t="shared" si="18"/>
        <v>0</v>
      </c>
      <c r="K124" s="218">
        <f t="shared" si="19"/>
        <v>0</v>
      </c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</row>
    <row r="125" spans="2:24" x14ac:dyDescent="0.35">
      <c r="B125" s="182">
        <f t="shared" si="15"/>
        <v>0</v>
      </c>
      <c r="C125" s="190">
        <f t="shared" si="16"/>
        <v>0</v>
      </c>
      <c r="D125" s="155">
        <f t="shared" si="11"/>
        <v>0</v>
      </c>
      <c r="E125" s="190">
        <f t="shared" si="12"/>
        <v>0</v>
      </c>
      <c r="F125" s="222">
        <f t="shared" si="13"/>
        <v>0</v>
      </c>
      <c r="G125" s="222"/>
      <c r="H125" s="183">
        <f t="shared" si="17"/>
        <v>0</v>
      </c>
      <c r="I125" s="190">
        <f t="shared" si="14"/>
        <v>0</v>
      </c>
      <c r="J125" s="218">
        <f t="shared" si="18"/>
        <v>0</v>
      </c>
      <c r="K125" s="218">
        <f t="shared" si="19"/>
        <v>0</v>
      </c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</row>
    <row r="126" spans="2:24" x14ac:dyDescent="0.35">
      <c r="B126" s="182">
        <f t="shared" si="15"/>
        <v>0</v>
      </c>
      <c r="C126" s="190">
        <f t="shared" si="16"/>
        <v>0</v>
      </c>
      <c r="D126" s="155">
        <f t="shared" si="11"/>
        <v>0</v>
      </c>
      <c r="E126" s="190">
        <f t="shared" si="12"/>
        <v>0</v>
      </c>
      <c r="F126" s="222">
        <f t="shared" si="13"/>
        <v>0</v>
      </c>
      <c r="G126" s="222"/>
      <c r="H126" s="183">
        <f t="shared" si="17"/>
        <v>0</v>
      </c>
      <c r="I126" s="190">
        <f t="shared" si="14"/>
        <v>0</v>
      </c>
      <c r="J126" s="218">
        <f t="shared" si="18"/>
        <v>0</v>
      </c>
      <c r="K126" s="218">
        <f t="shared" si="19"/>
        <v>0</v>
      </c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</row>
    <row r="127" spans="2:24" x14ac:dyDescent="0.35">
      <c r="B127" s="182">
        <f t="shared" si="15"/>
        <v>0</v>
      </c>
      <c r="C127" s="190">
        <f t="shared" si="16"/>
        <v>0</v>
      </c>
      <c r="D127" s="155">
        <f t="shared" si="11"/>
        <v>0</v>
      </c>
      <c r="E127" s="190">
        <f t="shared" si="12"/>
        <v>0</v>
      </c>
      <c r="F127" s="222">
        <f t="shared" si="13"/>
        <v>0</v>
      </c>
      <c r="G127" s="222"/>
      <c r="H127" s="183">
        <f t="shared" si="17"/>
        <v>0</v>
      </c>
      <c r="I127" s="190">
        <f t="shared" si="14"/>
        <v>0</v>
      </c>
      <c r="J127" s="218">
        <f t="shared" si="18"/>
        <v>0</v>
      </c>
      <c r="K127" s="218">
        <f t="shared" si="19"/>
        <v>0</v>
      </c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</row>
    <row r="128" spans="2:24" x14ac:dyDescent="0.35">
      <c r="B128" s="170">
        <f t="shared" si="15"/>
        <v>0</v>
      </c>
      <c r="C128" s="190">
        <f t="shared" si="16"/>
        <v>0</v>
      </c>
      <c r="D128" s="162">
        <f t="shared" si="11"/>
        <v>0</v>
      </c>
      <c r="E128" s="177">
        <f t="shared" si="12"/>
        <v>0</v>
      </c>
      <c r="F128" s="222">
        <f t="shared" si="13"/>
        <v>0</v>
      </c>
      <c r="G128" s="222"/>
      <c r="H128" s="161">
        <f t="shared" si="17"/>
        <v>0</v>
      </c>
      <c r="I128" s="177">
        <f t="shared" si="14"/>
        <v>0</v>
      </c>
      <c r="J128" s="218">
        <f t="shared" si="18"/>
        <v>0</v>
      </c>
      <c r="K128" s="218">
        <f t="shared" si="19"/>
        <v>0</v>
      </c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</row>
    <row r="129" spans="2:24" x14ac:dyDescent="0.35">
      <c r="B129" s="170">
        <f t="shared" si="15"/>
        <v>0</v>
      </c>
      <c r="C129" s="190">
        <f t="shared" si="16"/>
        <v>0</v>
      </c>
      <c r="D129" s="162">
        <f t="shared" si="11"/>
        <v>0</v>
      </c>
      <c r="E129" s="177">
        <f t="shared" si="12"/>
        <v>0</v>
      </c>
      <c r="F129" s="222">
        <f t="shared" si="13"/>
        <v>0</v>
      </c>
      <c r="G129" s="222"/>
      <c r="H129" s="161">
        <f t="shared" si="17"/>
        <v>0</v>
      </c>
      <c r="I129" s="177">
        <f t="shared" si="14"/>
        <v>0</v>
      </c>
      <c r="J129" s="218">
        <f t="shared" si="18"/>
        <v>0</v>
      </c>
      <c r="K129" s="218">
        <f t="shared" si="19"/>
        <v>0</v>
      </c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</row>
    <row r="130" spans="2:24" x14ac:dyDescent="0.35">
      <c r="B130" s="170">
        <f t="shared" si="15"/>
        <v>0</v>
      </c>
      <c r="C130" s="190">
        <f t="shared" si="16"/>
        <v>0</v>
      </c>
      <c r="D130" s="162">
        <f t="shared" si="11"/>
        <v>0</v>
      </c>
      <c r="E130" s="177">
        <f t="shared" si="12"/>
        <v>0</v>
      </c>
      <c r="F130" s="222">
        <f t="shared" si="13"/>
        <v>0</v>
      </c>
      <c r="G130" s="222"/>
      <c r="H130" s="161">
        <f t="shared" si="17"/>
        <v>0</v>
      </c>
      <c r="I130" s="177">
        <f t="shared" si="14"/>
        <v>0</v>
      </c>
      <c r="J130" s="218">
        <f t="shared" si="18"/>
        <v>0</v>
      </c>
      <c r="K130" s="218">
        <f t="shared" si="19"/>
        <v>0</v>
      </c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</row>
    <row r="131" spans="2:24" x14ac:dyDescent="0.35">
      <c r="B131" s="170">
        <f t="shared" si="15"/>
        <v>0</v>
      </c>
      <c r="C131" s="190">
        <f t="shared" si="16"/>
        <v>0</v>
      </c>
      <c r="D131" s="162">
        <f t="shared" si="11"/>
        <v>0</v>
      </c>
      <c r="E131" s="177">
        <f t="shared" si="12"/>
        <v>0</v>
      </c>
      <c r="F131" s="222">
        <f t="shared" si="13"/>
        <v>0</v>
      </c>
      <c r="G131" s="222"/>
      <c r="H131" s="161">
        <f t="shared" si="17"/>
        <v>0</v>
      </c>
      <c r="I131" s="177">
        <f t="shared" si="14"/>
        <v>0</v>
      </c>
      <c r="J131" s="218">
        <f t="shared" si="18"/>
        <v>0</v>
      </c>
      <c r="K131" s="218">
        <f t="shared" si="19"/>
        <v>0</v>
      </c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</row>
    <row r="132" spans="2:24" x14ac:dyDescent="0.35">
      <c r="B132" s="170">
        <f t="shared" si="15"/>
        <v>0</v>
      </c>
      <c r="C132" s="190">
        <f t="shared" si="16"/>
        <v>0</v>
      </c>
      <c r="D132" s="162">
        <f t="shared" si="11"/>
        <v>0</v>
      </c>
      <c r="E132" s="177">
        <f t="shared" si="12"/>
        <v>0</v>
      </c>
      <c r="F132" s="222">
        <f t="shared" si="13"/>
        <v>0</v>
      </c>
      <c r="G132" s="222"/>
      <c r="H132" s="161">
        <f t="shared" si="17"/>
        <v>0</v>
      </c>
      <c r="I132" s="177">
        <f t="shared" si="14"/>
        <v>0</v>
      </c>
      <c r="J132" s="218">
        <f t="shared" si="18"/>
        <v>0</v>
      </c>
      <c r="K132" s="218">
        <f t="shared" si="19"/>
        <v>0</v>
      </c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</row>
    <row r="133" spans="2:24" x14ac:dyDescent="0.35">
      <c r="B133" s="170">
        <f t="shared" si="15"/>
        <v>0</v>
      </c>
      <c r="C133" s="190">
        <f t="shared" si="16"/>
        <v>0</v>
      </c>
      <c r="D133" s="162">
        <f t="shared" si="11"/>
        <v>0</v>
      </c>
      <c r="E133" s="177">
        <f t="shared" si="12"/>
        <v>0</v>
      </c>
      <c r="F133" s="222">
        <f t="shared" si="13"/>
        <v>0</v>
      </c>
      <c r="G133" s="222"/>
      <c r="H133" s="161">
        <f t="shared" si="17"/>
        <v>0</v>
      </c>
      <c r="I133" s="177">
        <f t="shared" si="14"/>
        <v>0</v>
      </c>
      <c r="J133" s="218">
        <f t="shared" si="18"/>
        <v>0</v>
      </c>
      <c r="K133" s="218">
        <f t="shared" si="19"/>
        <v>0</v>
      </c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</row>
    <row r="134" spans="2:24" x14ac:dyDescent="0.35">
      <c r="B134" s="170">
        <f t="shared" si="15"/>
        <v>0</v>
      </c>
      <c r="C134" s="190">
        <f t="shared" si="16"/>
        <v>0</v>
      </c>
      <c r="D134" s="162">
        <f t="shared" si="11"/>
        <v>0</v>
      </c>
      <c r="E134" s="177">
        <f t="shared" si="12"/>
        <v>0</v>
      </c>
      <c r="F134" s="222">
        <f t="shared" si="13"/>
        <v>0</v>
      </c>
      <c r="G134" s="222"/>
      <c r="H134" s="161">
        <f t="shared" si="17"/>
        <v>0</v>
      </c>
      <c r="I134" s="177">
        <f t="shared" si="14"/>
        <v>0</v>
      </c>
      <c r="J134" s="218">
        <f t="shared" si="18"/>
        <v>0</v>
      </c>
      <c r="K134" s="218">
        <f t="shared" si="19"/>
        <v>0</v>
      </c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</row>
    <row r="135" spans="2:24" x14ac:dyDescent="0.35">
      <c r="B135" s="170">
        <f t="shared" si="15"/>
        <v>0</v>
      </c>
      <c r="C135" s="190">
        <f t="shared" si="16"/>
        <v>0</v>
      </c>
      <c r="D135" s="162">
        <f t="shared" si="11"/>
        <v>0</v>
      </c>
      <c r="E135" s="177">
        <f t="shared" si="12"/>
        <v>0</v>
      </c>
      <c r="F135" s="222">
        <f t="shared" si="13"/>
        <v>0</v>
      </c>
      <c r="G135" s="222"/>
      <c r="H135" s="161">
        <f t="shared" si="17"/>
        <v>0</v>
      </c>
      <c r="I135" s="177">
        <f t="shared" si="14"/>
        <v>0</v>
      </c>
      <c r="J135" s="218">
        <f t="shared" si="18"/>
        <v>0</v>
      </c>
      <c r="K135" s="218">
        <f t="shared" si="19"/>
        <v>0</v>
      </c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</row>
    <row r="136" spans="2:24" x14ac:dyDescent="0.35">
      <c r="B136" s="170">
        <f t="shared" si="15"/>
        <v>0</v>
      </c>
      <c r="C136" s="190">
        <f t="shared" si="16"/>
        <v>0</v>
      </c>
      <c r="D136" s="162">
        <f t="shared" si="11"/>
        <v>0</v>
      </c>
      <c r="E136" s="177">
        <f t="shared" si="12"/>
        <v>0</v>
      </c>
      <c r="F136" s="222">
        <f t="shared" si="13"/>
        <v>0</v>
      </c>
      <c r="G136" s="222"/>
      <c r="H136" s="161">
        <f t="shared" si="17"/>
        <v>0</v>
      </c>
      <c r="I136" s="177">
        <f t="shared" si="14"/>
        <v>0</v>
      </c>
      <c r="J136" s="218">
        <f t="shared" si="18"/>
        <v>0</v>
      </c>
      <c r="K136" s="218">
        <f t="shared" si="19"/>
        <v>0</v>
      </c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</row>
    <row r="137" spans="2:24" x14ac:dyDescent="0.35">
      <c r="B137" s="170">
        <f t="shared" si="15"/>
        <v>0</v>
      </c>
      <c r="C137" s="190">
        <f t="shared" si="16"/>
        <v>0</v>
      </c>
      <c r="D137" s="162">
        <f t="shared" si="11"/>
        <v>0</v>
      </c>
      <c r="E137" s="177">
        <f t="shared" si="12"/>
        <v>0</v>
      </c>
      <c r="F137" s="222">
        <f t="shared" si="13"/>
        <v>0</v>
      </c>
      <c r="G137" s="222"/>
      <c r="H137" s="161">
        <f t="shared" si="17"/>
        <v>0</v>
      </c>
      <c r="I137" s="177">
        <f t="shared" si="14"/>
        <v>0</v>
      </c>
      <c r="J137" s="218">
        <f t="shared" si="18"/>
        <v>0</v>
      </c>
      <c r="K137" s="218">
        <f t="shared" si="19"/>
        <v>0</v>
      </c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</row>
    <row r="138" spans="2:24" x14ac:dyDescent="0.35">
      <c r="B138" s="170">
        <f t="shared" si="15"/>
        <v>0</v>
      </c>
      <c r="C138" s="190">
        <f t="shared" si="16"/>
        <v>0</v>
      </c>
      <c r="D138" s="162">
        <f t="shared" si="11"/>
        <v>0</v>
      </c>
      <c r="E138" s="177">
        <f t="shared" si="12"/>
        <v>0</v>
      </c>
      <c r="F138" s="222">
        <f t="shared" si="13"/>
        <v>0</v>
      </c>
      <c r="G138" s="222"/>
      <c r="H138" s="161">
        <f t="shared" si="17"/>
        <v>0</v>
      </c>
      <c r="I138" s="177">
        <f t="shared" si="14"/>
        <v>0</v>
      </c>
      <c r="J138" s="218">
        <f t="shared" si="18"/>
        <v>0</v>
      </c>
      <c r="K138" s="218">
        <f t="shared" si="19"/>
        <v>0</v>
      </c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</row>
    <row r="139" spans="2:24" x14ac:dyDescent="0.35">
      <c r="B139" s="170">
        <f t="shared" si="15"/>
        <v>0</v>
      </c>
      <c r="C139" s="190">
        <f t="shared" si="16"/>
        <v>0</v>
      </c>
      <c r="D139" s="162">
        <f t="shared" si="11"/>
        <v>0</v>
      </c>
      <c r="E139" s="177">
        <f t="shared" si="12"/>
        <v>0</v>
      </c>
      <c r="F139" s="222">
        <f t="shared" si="13"/>
        <v>0</v>
      </c>
      <c r="G139" s="222"/>
      <c r="H139" s="161">
        <f t="shared" si="17"/>
        <v>0</v>
      </c>
      <c r="I139" s="177">
        <f t="shared" si="14"/>
        <v>0</v>
      </c>
      <c r="J139" s="218">
        <f t="shared" si="18"/>
        <v>0</v>
      </c>
      <c r="K139" s="218">
        <f t="shared" si="19"/>
        <v>0</v>
      </c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</row>
    <row r="140" spans="2:24" x14ac:dyDescent="0.35">
      <c r="B140" s="170">
        <f t="shared" si="15"/>
        <v>0</v>
      </c>
      <c r="C140" s="190">
        <f t="shared" si="16"/>
        <v>0</v>
      </c>
      <c r="D140" s="162">
        <f t="shared" si="11"/>
        <v>0</v>
      </c>
      <c r="E140" s="177">
        <f t="shared" si="12"/>
        <v>0</v>
      </c>
      <c r="F140" s="222">
        <f t="shared" si="13"/>
        <v>0</v>
      </c>
      <c r="G140" s="222"/>
      <c r="H140" s="161">
        <f t="shared" si="17"/>
        <v>0</v>
      </c>
      <c r="I140" s="177">
        <f t="shared" si="14"/>
        <v>0</v>
      </c>
      <c r="J140" s="218">
        <f t="shared" si="18"/>
        <v>0</v>
      </c>
      <c r="K140" s="218">
        <f t="shared" si="19"/>
        <v>0</v>
      </c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</row>
    <row r="141" spans="2:24" x14ac:dyDescent="0.35">
      <c r="B141" s="170">
        <f t="shared" si="15"/>
        <v>0</v>
      </c>
      <c r="C141" s="190">
        <f t="shared" si="16"/>
        <v>0</v>
      </c>
      <c r="D141" s="162">
        <f t="shared" si="11"/>
        <v>0</v>
      </c>
      <c r="E141" s="177">
        <f t="shared" si="12"/>
        <v>0</v>
      </c>
      <c r="F141" s="222">
        <f t="shared" si="13"/>
        <v>0</v>
      </c>
      <c r="G141" s="222"/>
      <c r="H141" s="161">
        <f t="shared" si="17"/>
        <v>0</v>
      </c>
      <c r="I141" s="177">
        <f t="shared" si="14"/>
        <v>0</v>
      </c>
      <c r="J141" s="218">
        <f t="shared" si="18"/>
        <v>0</v>
      </c>
      <c r="K141" s="218">
        <f t="shared" si="19"/>
        <v>0</v>
      </c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</row>
    <row r="142" spans="2:24" x14ac:dyDescent="0.35">
      <c r="B142" s="170">
        <f t="shared" si="15"/>
        <v>0</v>
      </c>
      <c r="C142" s="190">
        <f t="shared" si="16"/>
        <v>0</v>
      </c>
      <c r="D142" s="162">
        <f t="shared" si="11"/>
        <v>0</v>
      </c>
      <c r="E142" s="177">
        <f t="shared" si="12"/>
        <v>0</v>
      </c>
      <c r="F142" s="222">
        <f t="shared" si="13"/>
        <v>0</v>
      </c>
      <c r="G142" s="222"/>
      <c r="H142" s="161">
        <f t="shared" si="17"/>
        <v>0</v>
      </c>
      <c r="I142" s="177">
        <f t="shared" si="14"/>
        <v>0</v>
      </c>
      <c r="J142" s="218">
        <f t="shared" si="18"/>
        <v>0</v>
      </c>
      <c r="K142" s="218">
        <f t="shared" si="19"/>
        <v>0</v>
      </c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</row>
    <row r="143" spans="2:24" x14ac:dyDescent="0.35">
      <c r="B143" s="170">
        <f t="shared" si="15"/>
        <v>0</v>
      </c>
      <c r="C143" s="190">
        <f t="shared" si="16"/>
        <v>0</v>
      </c>
      <c r="D143" s="162">
        <f t="shared" si="11"/>
        <v>0</v>
      </c>
      <c r="E143" s="177">
        <f t="shared" si="12"/>
        <v>0</v>
      </c>
      <c r="F143" s="222">
        <f t="shared" si="13"/>
        <v>0</v>
      </c>
      <c r="G143" s="222"/>
      <c r="H143" s="161">
        <f t="shared" si="17"/>
        <v>0</v>
      </c>
      <c r="I143" s="177">
        <f t="shared" si="14"/>
        <v>0</v>
      </c>
      <c r="J143" s="218">
        <f t="shared" si="18"/>
        <v>0</v>
      </c>
      <c r="K143" s="218">
        <f t="shared" si="19"/>
        <v>0</v>
      </c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</row>
    <row r="144" spans="2:24" x14ac:dyDescent="0.35">
      <c r="B144" s="170">
        <f t="shared" si="15"/>
        <v>0</v>
      </c>
      <c r="C144" s="190">
        <f t="shared" si="16"/>
        <v>0</v>
      </c>
      <c r="D144" s="162">
        <f t="shared" si="11"/>
        <v>0</v>
      </c>
      <c r="E144" s="177">
        <f t="shared" si="12"/>
        <v>0</v>
      </c>
      <c r="F144" s="222">
        <f t="shared" si="13"/>
        <v>0</v>
      </c>
      <c r="G144" s="222"/>
      <c r="H144" s="161">
        <f t="shared" si="17"/>
        <v>0</v>
      </c>
      <c r="I144" s="177">
        <f t="shared" si="14"/>
        <v>0</v>
      </c>
      <c r="J144" s="218">
        <f t="shared" si="18"/>
        <v>0</v>
      </c>
      <c r="K144" s="218">
        <f t="shared" si="19"/>
        <v>0</v>
      </c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</row>
    <row r="145" spans="2:24" x14ac:dyDescent="0.35">
      <c r="B145" s="170">
        <f t="shared" si="15"/>
        <v>0</v>
      </c>
      <c r="C145" s="190">
        <f t="shared" si="16"/>
        <v>0</v>
      </c>
      <c r="D145" s="162">
        <f t="shared" si="11"/>
        <v>0</v>
      </c>
      <c r="E145" s="177">
        <f t="shared" si="12"/>
        <v>0</v>
      </c>
      <c r="F145" s="222">
        <f t="shared" si="13"/>
        <v>0</v>
      </c>
      <c r="G145" s="222"/>
      <c r="H145" s="161">
        <f t="shared" si="17"/>
        <v>0</v>
      </c>
      <c r="I145" s="177">
        <f t="shared" si="14"/>
        <v>0</v>
      </c>
      <c r="J145" s="218">
        <f t="shared" si="18"/>
        <v>0</v>
      </c>
      <c r="K145" s="218">
        <f t="shared" si="19"/>
        <v>0</v>
      </c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</row>
    <row r="146" spans="2:24" x14ac:dyDescent="0.35">
      <c r="B146" s="170">
        <f t="shared" si="15"/>
        <v>0</v>
      </c>
      <c r="C146" s="190">
        <f t="shared" si="16"/>
        <v>0</v>
      </c>
      <c r="D146" s="162">
        <f t="shared" si="11"/>
        <v>0</v>
      </c>
      <c r="E146" s="177">
        <f t="shared" si="12"/>
        <v>0</v>
      </c>
      <c r="F146" s="222">
        <f t="shared" si="13"/>
        <v>0</v>
      </c>
      <c r="G146" s="222"/>
      <c r="H146" s="161">
        <f t="shared" si="17"/>
        <v>0</v>
      </c>
      <c r="I146" s="177">
        <f t="shared" si="14"/>
        <v>0</v>
      </c>
      <c r="J146" s="218">
        <f t="shared" si="18"/>
        <v>0</v>
      </c>
      <c r="K146" s="218">
        <f t="shared" si="19"/>
        <v>0</v>
      </c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</row>
    <row r="147" spans="2:24" x14ac:dyDescent="0.35">
      <c r="B147" s="170">
        <f t="shared" si="15"/>
        <v>0</v>
      </c>
      <c r="C147" s="190">
        <f t="shared" si="16"/>
        <v>0</v>
      </c>
      <c r="D147" s="162">
        <f t="shared" si="11"/>
        <v>0</v>
      </c>
      <c r="E147" s="177">
        <f t="shared" si="12"/>
        <v>0</v>
      </c>
      <c r="F147" s="222">
        <f t="shared" si="13"/>
        <v>0</v>
      </c>
      <c r="G147" s="222"/>
      <c r="H147" s="161">
        <f t="shared" si="17"/>
        <v>0</v>
      </c>
      <c r="I147" s="177">
        <f t="shared" si="14"/>
        <v>0</v>
      </c>
      <c r="J147" s="218">
        <f t="shared" si="18"/>
        <v>0</v>
      </c>
      <c r="K147" s="218">
        <f t="shared" si="19"/>
        <v>0</v>
      </c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</row>
    <row r="148" spans="2:24" x14ac:dyDescent="0.35">
      <c r="B148" s="170">
        <f t="shared" si="15"/>
        <v>0</v>
      </c>
      <c r="C148" s="190">
        <f t="shared" si="16"/>
        <v>0</v>
      </c>
      <c r="D148" s="162">
        <f t="shared" si="11"/>
        <v>0</v>
      </c>
      <c r="E148" s="177">
        <f t="shared" si="12"/>
        <v>0</v>
      </c>
      <c r="F148" s="222">
        <f t="shared" si="13"/>
        <v>0</v>
      </c>
      <c r="G148" s="222"/>
      <c r="H148" s="161">
        <f t="shared" si="17"/>
        <v>0</v>
      </c>
      <c r="I148" s="177">
        <f t="shared" si="14"/>
        <v>0</v>
      </c>
      <c r="J148" s="218">
        <f t="shared" si="18"/>
        <v>0</v>
      </c>
      <c r="K148" s="218">
        <f t="shared" si="19"/>
        <v>0</v>
      </c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</row>
    <row r="149" spans="2:24" x14ac:dyDescent="0.35">
      <c r="B149" s="170">
        <f t="shared" si="15"/>
        <v>0</v>
      </c>
      <c r="C149" s="190">
        <f t="shared" si="16"/>
        <v>0</v>
      </c>
      <c r="D149" s="162">
        <f t="shared" ref="D149:D212" si="20">IF($B149&gt;0,$C149*$E$11,0)</f>
        <v>0</v>
      </c>
      <c r="E149" s="177">
        <f t="shared" si="12"/>
        <v>0</v>
      </c>
      <c r="F149" s="222">
        <f t="shared" si="13"/>
        <v>0</v>
      </c>
      <c r="G149" s="222"/>
      <c r="H149" s="161">
        <f t="shared" si="17"/>
        <v>0</v>
      </c>
      <c r="I149" s="177">
        <f t="shared" si="14"/>
        <v>0</v>
      </c>
      <c r="J149" s="218">
        <f t="shared" si="18"/>
        <v>0</v>
      </c>
      <c r="K149" s="218">
        <f t="shared" si="19"/>
        <v>0</v>
      </c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</row>
    <row r="150" spans="2:24" x14ac:dyDescent="0.35">
      <c r="B150" s="170">
        <f t="shared" si="15"/>
        <v>0</v>
      </c>
      <c r="C150" s="190">
        <f t="shared" si="16"/>
        <v>0</v>
      </c>
      <c r="D150" s="162">
        <f t="shared" si="20"/>
        <v>0</v>
      </c>
      <c r="E150" s="177">
        <f t="shared" ref="E150:E213" si="21">IF($H$16,                      IF(OR($B150&gt;($E$15+$P$10),AND($B150&gt;0,$B150&lt;=$E$15)),                        ((((((($P$11+$E$16)*1*$P$12)/1728)*$E$12))*$E$11)+(((((24-$E$16)*1*$P$12)/1728)*$E$12)*(ROUNDUP(($E$11/$E$17),0)))+(((24*1*(($P$11+24-$E$16)*$E$17))/1728)*$E$12)),                             IF(AND($B150&gt;$E$15,$B150&lt;=($E$15+$P$10)),               (((((((($P$11+$E$16)*1*$P$12)/1728)-$C150)*$E$12))*$E$11)+(((((24-$E$16)*1*$P$12)/1728)*$E$12)*(ROUNDUP(($E$11/$E$17),0)))+(((24*1*(($P$11+24-$E$16)*$E$17))/1728)*$E$12)),                            0)),                                        IF(OR($B150&gt;($E$15+$P$10),AND($B150&gt;0,$B150&lt;=$E$15)),    ((((($P$11+$E$16)*1*$P$12)/1728)*$E$12))*$E$11,                     IF(AND($B150&gt;$E$15,$B150&lt;=($E$15+$P$10)),         (((((($P$11+$E$16)*1*$P$12)/1728)-$C150)*$E$12))*$E$11,                   0)))</f>
        <v>0</v>
      </c>
      <c r="F150" s="222">
        <f t="shared" ref="F150:F213" si="22">$E150+$D150</f>
        <v>0</v>
      </c>
      <c r="G150" s="222"/>
      <c r="H150" s="161">
        <f t="shared" si="17"/>
        <v>0</v>
      </c>
      <c r="I150" s="177">
        <f t="shared" ref="I150:I213" si="23">IF($B150&gt;0,$E$13+($B150/12),0)</f>
        <v>0</v>
      </c>
      <c r="J150" s="218">
        <f t="shared" si="18"/>
        <v>0</v>
      </c>
      <c r="K150" s="218">
        <f t="shared" si="19"/>
        <v>0</v>
      </c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</row>
    <row r="151" spans="2:24" x14ac:dyDescent="0.35">
      <c r="B151" s="170">
        <f t="shared" ref="B151:B214" si="24">IF(B150&gt;0,  B150-1,  0)</f>
        <v>0</v>
      </c>
      <c r="C151" s="190">
        <f t="shared" ref="C151:C214" si="25">IF($E$8="SC-44",   IF(B151=44+$E$15,   0.0495,    IF(B151=43+$E$15,   0.1402,    IF(B151=42+$E$15,   0.2886,    IF(B151=41+$E$15,    0.4123,   IF(B151=40+$E$15,     0.6102,       IF(B151=39+$E$15,    0.8741,      IF(B151=38+$E$15,   1.0555,    IF(B151=37+$E$15,    1.1956,     IF(B151=36+$E$15,   1.3193,       IF(B151=35+$E$15,     1.4348,      IF(B151=34+$E$15,   1.5337,      IF(B151=33+$E$15,  1.6409,     IF(B151=32+$E$15,   1.7234,      IF(B151=31+$E$15,   1.7976,     IF(B151=30+$E$15,    1.8636,     IF(B151=29+$E$15,   1.9213,      IF(B151=28+$E$15,    1.979,     IF(B151=27+$E$15,   2.0285,     IF(B151=26+$E$15,   2.0779,      IF(B151=25+$E$15,   2.1274,      IF(B151=24+$E$15,    2.1769,     IF(B151=23+$E$15,    2.2264,     IF(B151=22+$E$15,    2.2594,     IF(B151=21+$E$15,    2.3088,      IF(B151=20+$E$15,    2.3418,      IF(B151=19+$E$15,   2.3665,        IF(B151=18+$E$15,    2.4078,      IF(B151=17+$E$15,    2.4325,     IF(B151=16+$E$15,    2.4573,     IF(B151=15+$E$15,   2.482,       IF(B151=14+$E$15,     2.515,    IF(B151=13+$E$15,     2.5315,      IF(B151=12+$E$15,       2.5644,     IF(B151=11+$E$15,    2.5809,                  IF(B151=10+$E$15,     2.6057,     IF(B151=9+$E$15,     2.6304,     IF(B151=8+$E$15,    2.6552,      IF(B151=7+$E$15,      2.6716,      IF(B151=6+$E$15,     2.6881,      IF(B151=5+$E$15,    2.7294,      IF(B151=4+$E$15,    2.8201,   IF(B151=3+$E$15,      2.8448,    IF(B151=2+$E$15,    2.9025,      IF(B151=1+$E$15,    2.9685,    0)))))))))))))))))))))))))))))))))))))))))))),                   IF($E$8="SC-34W",    IF(B151=34+$E$15,     0.4406,     IF(B151=33+$E$15,   0.5271,      IF(B151=32+$E$15,    0.8036,     IF(B151=31+$E$15,    1.0715,      IF(B151=30+$E$15,    1.2443,       IF(B151=29+$E$15,    1.3912,     IF(B151=28+$E$15,    1.5208,     IF(B151=27+$E$15,   1.6331,      IF(B151=26+$E$15,    1.7282,     IF(B151=25+$E$15,    1.8232,    IF(B151=24+$E$15,      1.901,    IF(B151=23+$E$15,    1.9701,     IF(B151=22+$E$15,  2.0392,    IF(B151=21+$E$15,    2.1083,    IF(B151=20+$E$15,     2.1602,     IF(B151=19+$E$15,   2.212,     IF(B151=18+$E$15,   2.2639,     IF(B151=17+$E$15,   2.3157,      IF(B151=16+$E$15,   2.3503,       IF(B151=15+$E$15,   2.3849,        IF(B151=14+$E$15,    2.4194,       IF(B151=13+$E$15,    2.4626,         IF(B151=12+$E$15,    2.4885,      IF(B151=11+$E$15,    2.5145,     IF(B151=10+$E$15,   2.5404,      IF(B151=9+$E$15,   2.575,       IF(B151=8+$E$15,    2.6009,        IF(B151=7+$E$15,     2.6182,       IF(B151=6+$E$15,    2.6527,        IF(B151=5+$E$15,   2.67,      IF(B151=4+$E$15,    2.6873,     IF(B151=3+$E$15,    2.7218,      IF(B151=2+$E$15,    2.7737,       IF(B151=1+$E$15,    2.765,        0)))))))))))))))))))))))))))))))))),              IF($E$8="SC-34E",      IF(B151=34+$E$15,     0.4417,     IF(B151=33+$E$15,   0.5389,      IF(B151=32+$E$15,    0.8217,     IF(B151=31+$E$15,    1.0955,      IF(B151=30+$E$15,    1.2722,       IF(B151=29+$E$15,    1.4224,     IF(B151=28+$E$15,    1.555,     IF(B151=27+$E$15,   1.6698,      IF(B151=26+$E$15,    1.767,     IF(B151=25+$E$15,    1.8642,    IF(B151=24+$E$15,      1.9437,    IF(B151=23+$E$15,    2.0144,     IF(B151=22+$E$15,    2.085,    IF(B151=21+$E$15,    2.1557,    IF(B151=20+$E$15,     2.2087,     IF(B151=19+$E$15,   2.2617,     IF(B151=18+$E$15,   2.3148,     IF(B151=17+$E$15,   2.3678,      IF(B151=16+$E$15,   2.4031,       IF(B151=15+$E$15,   2.4384,        IF(B151=14+$E$15,    2.4738,       IF(B151=13+$E$15,    2.518,         IF(B151=12+$E$15,    2.5445,      IF(B151=11+$E$15,    2.571,     IF(B151=10+$E$15,   2.5975,      IF(B151=9+$E$15,   2.6328,           IF(B151=8+$E$15,    2.6593,        IF(B151=7+$E$15,     2.677,       IF(B151=6+$E$15,    2.7123,        IF(B151=5+$E$15,   2.73,      IF(B151=4+$E$15,    2.7477,     IF(B151=3+$E$15,    2.783,      IF(B151=2+$E$15,    2.836,       IF(B151=1+$E$15,    2.8272,        0)))))))))))))))))))))))))))))))))),                   IF(B151=18+$E$15,   0.0596,     IF(B151=17+$E$15,   0.2259,      IF(B151=16+$E$15,   0.4156,       IF(B151=15+$E$15,   0.683,        IF(B151=14+$E$15,    0.8746,       IF(B151=13+$E$15,    1.0119,         IF(B151=12+$E$15,    1.1185,      IF(B151=11+$E$15,    1.207,     IF(B151=10+$E$15,   1.2757,      IF(B151=9+$E$15,   1.3389,           IF(B151=8+$E$15,    1.3913,        IF(B151=7+$E$15,     1.4401,       IF(B151=6+$E$15,    1.4817,        IF(B151=5+$E$15,   1.5214,      IF(B151=4+$E$15,    1.563,     IF(B151=3+$E$15,    1.6082,      IF(B151=2+$E$15,    1.6533,       IF(B151=1+$E$15,    1.7527,        0)))))))))))))))))))))</f>
        <v>0</v>
      </c>
      <c r="D151" s="162">
        <f t="shared" si="20"/>
        <v>0</v>
      </c>
      <c r="E151" s="177">
        <f t="shared" si="21"/>
        <v>0</v>
      </c>
      <c r="F151" s="222">
        <f t="shared" si="22"/>
        <v>0</v>
      </c>
      <c r="G151" s="222"/>
      <c r="H151" s="161">
        <f t="shared" ref="H151:H214" si="26">IF($H152&gt;0,H152+F151,F151)</f>
        <v>0</v>
      </c>
      <c r="I151" s="177">
        <f t="shared" si="23"/>
        <v>0</v>
      </c>
      <c r="J151" s="218">
        <f t="shared" si="18"/>
        <v>0</v>
      </c>
      <c r="K151" s="218">
        <f t="shared" si="19"/>
        <v>0</v>
      </c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</row>
    <row r="152" spans="2:24" x14ac:dyDescent="0.35">
      <c r="B152" s="170">
        <f t="shared" si="24"/>
        <v>0</v>
      </c>
      <c r="C152" s="190">
        <f t="shared" si="25"/>
        <v>0</v>
      </c>
      <c r="D152" s="162">
        <f t="shared" si="20"/>
        <v>0</v>
      </c>
      <c r="E152" s="177">
        <f t="shared" si="21"/>
        <v>0</v>
      </c>
      <c r="F152" s="222">
        <f t="shared" si="22"/>
        <v>0</v>
      </c>
      <c r="G152" s="222"/>
      <c r="H152" s="161">
        <f t="shared" si="26"/>
        <v>0</v>
      </c>
      <c r="I152" s="177">
        <f t="shared" si="23"/>
        <v>0</v>
      </c>
      <c r="J152" s="218">
        <f t="shared" si="18"/>
        <v>0</v>
      </c>
      <c r="K152" s="218">
        <f t="shared" si="19"/>
        <v>0</v>
      </c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</row>
    <row r="153" spans="2:24" x14ac:dyDescent="0.35">
      <c r="B153" s="170">
        <f t="shared" si="24"/>
        <v>0</v>
      </c>
      <c r="C153" s="190">
        <f t="shared" si="25"/>
        <v>0</v>
      </c>
      <c r="D153" s="162">
        <f t="shared" si="20"/>
        <v>0</v>
      </c>
      <c r="E153" s="177">
        <f t="shared" si="21"/>
        <v>0</v>
      </c>
      <c r="F153" s="222">
        <f t="shared" si="22"/>
        <v>0</v>
      </c>
      <c r="G153" s="222"/>
      <c r="H153" s="161">
        <f t="shared" si="26"/>
        <v>0</v>
      </c>
      <c r="I153" s="177">
        <f t="shared" si="23"/>
        <v>0</v>
      </c>
      <c r="J153" s="218">
        <f t="shared" si="18"/>
        <v>0</v>
      </c>
      <c r="K153" s="218">
        <f t="shared" si="19"/>
        <v>0</v>
      </c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</row>
    <row r="154" spans="2:24" x14ac:dyDescent="0.35">
      <c r="B154" s="170">
        <f t="shared" si="24"/>
        <v>0</v>
      </c>
      <c r="C154" s="190">
        <f t="shared" si="25"/>
        <v>0</v>
      </c>
      <c r="D154" s="162">
        <f t="shared" si="20"/>
        <v>0</v>
      </c>
      <c r="E154" s="177">
        <f t="shared" si="21"/>
        <v>0</v>
      </c>
      <c r="F154" s="222">
        <f t="shared" si="22"/>
        <v>0</v>
      </c>
      <c r="G154" s="222"/>
      <c r="H154" s="161">
        <f t="shared" si="26"/>
        <v>0</v>
      </c>
      <c r="I154" s="177">
        <f t="shared" si="23"/>
        <v>0</v>
      </c>
      <c r="J154" s="218">
        <f t="shared" si="18"/>
        <v>0</v>
      </c>
      <c r="K154" s="218">
        <f t="shared" si="19"/>
        <v>0</v>
      </c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</row>
    <row r="155" spans="2:24" x14ac:dyDescent="0.35">
      <c r="B155" s="170">
        <f t="shared" si="24"/>
        <v>0</v>
      </c>
      <c r="C155" s="190">
        <f t="shared" si="25"/>
        <v>0</v>
      </c>
      <c r="D155" s="162">
        <f t="shared" si="20"/>
        <v>0</v>
      </c>
      <c r="E155" s="177">
        <f t="shared" si="21"/>
        <v>0</v>
      </c>
      <c r="F155" s="222">
        <f t="shared" si="22"/>
        <v>0</v>
      </c>
      <c r="G155" s="222"/>
      <c r="H155" s="161">
        <f t="shared" si="26"/>
        <v>0</v>
      </c>
      <c r="I155" s="177">
        <f t="shared" si="23"/>
        <v>0</v>
      </c>
      <c r="J155" s="218">
        <f t="shared" si="18"/>
        <v>0</v>
      </c>
      <c r="K155" s="218">
        <f t="shared" si="19"/>
        <v>0</v>
      </c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</row>
    <row r="156" spans="2:24" x14ac:dyDescent="0.35">
      <c r="B156" s="170">
        <f t="shared" si="24"/>
        <v>0</v>
      </c>
      <c r="C156" s="190">
        <f t="shared" si="25"/>
        <v>0</v>
      </c>
      <c r="D156" s="162">
        <f t="shared" si="20"/>
        <v>0</v>
      </c>
      <c r="E156" s="177">
        <f t="shared" si="21"/>
        <v>0</v>
      </c>
      <c r="F156" s="222">
        <f t="shared" si="22"/>
        <v>0</v>
      </c>
      <c r="G156" s="222"/>
      <c r="H156" s="161">
        <f t="shared" si="26"/>
        <v>0</v>
      </c>
      <c r="I156" s="177">
        <f t="shared" si="23"/>
        <v>0</v>
      </c>
      <c r="J156" s="218">
        <f t="shared" si="18"/>
        <v>0</v>
      </c>
      <c r="K156" s="218">
        <f t="shared" si="19"/>
        <v>0</v>
      </c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</row>
    <row r="157" spans="2:24" x14ac:dyDescent="0.35">
      <c r="B157" s="170">
        <f t="shared" si="24"/>
        <v>0</v>
      </c>
      <c r="C157" s="190">
        <f t="shared" si="25"/>
        <v>0</v>
      </c>
      <c r="D157" s="162">
        <f t="shared" si="20"/>
        <v>0</v>
      </c>
      <c r="E157" s="177">
        <f t="shared" si="21"/>
        <v>0</v>
      </c>
      <c r="F157" s="222">
        <f t="shared" si="22"/>
        <v>0</v>
      </c>
      <c r="G157" s="222"/>
      <c r="H157" s="161">
        <f t="shared" si="26"/>
        <v>0</v>
      </c>
      <c r="I157" s="177">
        <f t="shared" si="23"/>
        <v>0</v>
      </c>
      <c r="J157" s="218">
        <f t="shared" si="18"/>
        <v>0</v>
      </c>
      <c r="K157" s="218">
        <f t="shared" si="19"/>
        <v>0</v>
      </c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  <c r="V157" s="173"/>
      <c r="W157" s="173"/>
      <c r="X157" s="173"/>
    </row>
    <row r="158" spans="2:24" x14ac:dyDescent="0.35">
      <c r="B158" s="170">
        <f t="shared" si="24"/>
        <v>0</v>
      </c>
      <c r="C158" s="190">
        <f t="shared" si="25"/>
        <v>0</v>
      </c>
      <c r="D158" s="162">
        <f t="shared" si="20"/>
        <v>0</v>
      </c>
      <c r="E158" s="177">
        <f t="shared" si="21"/>
        <v>0</v>
      </c>
      <c r="F158" s="222">
        <f t="shared" si="22"/>
        <v>0</v>
      </c>
      <c r="G158" s="222"/>
      <c r="H158" s="161">
        <f t="shared" si="26"/>
        <v>0</v>
      </c>
      <c r="I158" s="177">
        <f t="shared" si="23"/>
        <v>0</v>
      </c>
      <c r="J158" s="218">
        <f t="shared" si="18"/>
        <v>0</v>
      </c>
      <c r="K158" s="218">
        <f t="shared" si="19"/>
        <v>0</v>
      </c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</row>
    <row r="159" spans="2:24" x14ac:dyDescent="0.35">
      <c r="B159" s="170">
        <f t="shared" si="24"/>
        <v>0</v>
      </c>
      <c r="C159" s="190">
        <f t="shared" si="25"/>
        <v>0</v>
      </c>
      <c r="D159" s="162">
        <f t="shared" si="20"/>
        <v>0</v>
      </c>
      <c r="E159" s="177">
        <f t="shared" si="21"/>
        <v>0</v>
      </c>
      <c r="F159" s="222">
        <f t="shared" si="22"/>
        <v>0</v>
      </c>
      <c r="G159" s="222"/>
      <c r="H159" s="161">
        <f t="shared" si="26"/>
        <v>0</v>
      </c>
      <c r="I159" s="177">
        <f t="shared" si="23"/>
        <v>0</v>
      </c>
      <c r="J159" s="218">
        <f t="shared" si="18"/>
        <v>0</v>
      </c>
      <c r="K159" s="218">
        <f t="shared" si="19"/>
        <v>0</v>
      </c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</row>
    <row r="160" spans="2:24" x14ac:dyDescent="0.35">
      <c r="B160" s="170">
        <f t="shared" si="24"/>
        <v>0</v>
      </c>
      <c r="C160" s="190">
        <f t="shared" si="25"/>
        <v>0</v>
      </c>
      <c r="D160" s="162">
        <f t="shared" si="20"/>
        <v>0</v>
      </c>
      <c r="E160" s="177">
        <f t="shared" si="21"/>
        <v>0</v>
      </c>
      <c r="F160" s="222">
        <f t="shared" si="22"/>
        <v>0</v>
      </c>
      <c r="G160" s="222"/>
      <c r="H160" s="161">
        <f t="shared" si="26"/>
        <v>0</v>
      </c>
      <c r="I160" s="177">
        <f t="shared" si="23"/>
        <v>0</v>
      </c>
      <c r="J160" s="218">
        <f t="shared" si="18"/>
        <v>0</v>
      </c>
      <c r="K160" s="218">
        <f t="shared" si="19"/>
        <v>0</v>
      </c>
      <c r="L160" s="173"/>
      <c r="M160" s="173"/>
      <c r="N160" s="173"/>
      <c r="O160" s="173"/>
      <c r="P160" s="173"/>
      <c r="Q160" s="173"/>
      <c r="R160" s="173"/>
      <c r="S160" s="173"/>
      <c r="T160" s="173"/>
      <c r="U160" s="173"/>
      <c r="V160" s="173"/>
      <c r="W160" s="173"/>
      <c r="X160" s="173"/>
    </row>
    <row r="161" spans="2:24" x14ac:dyDescent="0.35">
      <c r="B161" s="170">
        <f t="shared" si="24"/>
        <v>0</v>
      </c>
      <c r="C161" s="190">
        <f t="shared" si="25"/>
        <v>0</v>
      </c>
      <c r="D161" s="162">
        <f t="shared" si="20"/>
        <v>0</v>
      </c>
      <c r="E161" s="177">
        <f t="shared" si="21"/>
        <v>0</v>
      </c>
      <c r="F161" s="222">
        <f t="shared" si="22"/>
        <v>0</v>
      </c>
      <c r="G161" s="222"/>
      <c r="H161" s="161">
        <f t="shared" si="26"/>
        <v>0</v>
      </c>
      <c r="I161" s="177">
        <f t="shared" si="23"/>
        <v>0</v>
      </c>
      <c r="J161" s="218">
        <f t="shared" ref="J161:J224" si="27">C161+J162</f>
        <v>0</v>
      </c>
      <c r="K161" s="218">
        <f t="shared" ref="K161:K224" si="28">F161+K162</f>
        <v>0</v>
      </c>
      <c r="L161" s="173"/>
      <c r="M161" s="173"/>
      <c r="N161" s="173"/>
      <c r="O161" s="173"/>
      <c r="P161" s="173"/>
      <c r="Q161" s="173"/>
      <c r="R161" s="173"/>
      <c r="S161" s="173"/>
      <c r="T161" s="173"/>
      <c r="U161" s="173"/>
      <c r="V161" s="173"/>
      <c r="W161" s="173"/>
      <c r="X161" s="173"/>
    </row>
    <row r="162" spans="2:24" x14ac:dyDescent="0.35">
      <c r="B162" s="170">
        <f t="shared" si="24"/>
        <v>0</v>
      </c>
      <c r="C162" s="190">
        <f t="shared" si="25"/>
        <v>0</v>
      </c>
      <c r="D162" s="162">
        <f t="shared" si="20"/>
        <v>0</v>
      </c>
      <c r="E162" s="177">
        <f t="shared" si="21"/>
        <v>0</v>
      </c>
      <c r="F162" s="222">
        <f t="shared" si="22"/>
        <v>0</v>
      </c>
      <c r="G162" s="222"/>
      <c r="H162" s="161">
        <f t="shared" si="26"/>
        <v>0</v>
      </c>
      <c r="I162" s="177">
        <f t="shared" si="23"/>
        <v>0</v>
      </c>
      <c r="J162" s="218">
        <f t="shared" si="27"/>
        <v>0</v>
      </c>
      <c r="K162" s="218">
        <f t="shared" si="28"/>
        <v>0</v>
      </c>
      <c r="L162" s="173"/>
      <c r="M162" s="173"/>
      <c r="N162" s="173"/>
      <c r="O162" s="173"/>
      <c r="P162" s="173"/>
      <c r="Q162" s="173"/>
      <c r="R162" s="173"/>
      <c r="S162" s="173"/>
      <c r="T162" s="173"/>
      <c r="U162" s="173"/>
      <c r="V162" s="173"/>
      <c r="W162" s="173"/>
      <c r="X162" s="173"/>
    </row>
    <row r="163" spans="2:24" x14ac:dyDescent="0.35">
      <c r="B163" s="170">
        <f t="shared" si="24"/>
        <v>0</v>
      </c>
      <c r="C163" s="190">
        <f t="shared" si="25"/>
        <v>0</v>
      </c>
      <c r="D163" s="162">
        <f t="shared" si="20"/>
        <v>0</v>
      </c>
      <c r="E163" s="177">
        <f t="shared" si="21"/>
        <v>0</v>
      </c>
      <c r="F163" s="222">
        <f t="shared" si="22"/>
        <v>0</v>
      </c>
      <c r="G163" s="222"/>
      <c r="H163" s="161">
        <f t="shared" si="26"/>
        <v>0</v>
      </c>
      <c r="I163" s="177">
        <f t="shared" si="23"/>
        <v>0</v>
      </c>
      <c r="J163" s="218">
        <f t="shared" si="27"/>
        <v>0</v>
      </c>
      <c r="K163" s="218">
        <f t="shared" si="28"/>
        <v>0</v>
      </c>
      <c r="L163" s="173"/>
      <c r="M163" s="173"/>
      <c r="N163" s="173"/>
      <c r="O163" s="173"/>
      <c r="P163" s="173"/>
      <c r="Q163" s="173"/>
      <c r="R163" s="173"/>
      <c r="S163" s="173"/>
      <c r="T163" s="173"/>
      <c r="U163" s="173"/>
      <c r="V163" s="173"/>
      <c r="W163" s="173"/>
      <c r="X163" s="173"/>
    </row>
    <row r="164" spans="2:24" x14ac:dyDescent="0.35">
      <c r="B164" s="170">
        <f t="shared" si="24"/>
        <v>0</v>
      </c>
      <c r="C164" s="190">
        <f t="shared" si="25"/>
        <v>0</v>
      </c>
      <c r="D164" s="162">
        <f t="shared" si="20"/>
        <v>0</v>
      </c>
      <c r="E164" s="177">
        <f t="shared" si="21"/>
        <v>0</v>
      </c>
      <c r="F164" s="222">
        <f t="shared" si="22"/>
        <v>0</v>
      </c>
      <c r="G164" s="222"/>
      <c r="H164" s="161">
        <f t="shared" si="26"/>
        <v>0</v>
      </c>
      <c r="I164" s="177">
        <f t="shared" si="23"/>
        <v>0</v>
      </c>
      <c r="J164" s="218">
        <f t="shared" si="27"/>
        <v>0</v>
      </c>
      <c r="K164" s="218">
        <f t="shared" si="28"/>
        <v>0</v>
      </c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  <c r="V164" s="173"/>
      <c r="W164" s="173"/>
      <c r="X164" s="173"/>
    </row>
    <row r="165" spans="2:24" x14ac:dyDescent="0.35">
      <c r="B165" s="170">
        <f t="shared" si="24"/>
        <v>0</v>
      </c>
      <c r="C165" s="190">
        <f t="shared" si="25"/>
        <v>0</v>
      </c>
      <c r="D165" s="162">
        <f t="shared" si="20"/>
        <v>0</v>
      </c>
      <c r="E165" s="177">
        <f t="shared" si="21"/>
        <v>0</v>
      </c>
      <c r="F165" s="222">
        <f t="shared" si="22"/>
        <v>0</v>
      </c>
      <c r="G165" s="222"/>
      <c r="H165" s="161">
        <f t="shared" si="26"/>
        <v>0</v>
      </c>
      <c r="I165" s="177">
        <f t="shared" si="23"/>
        <v>0</v>
      </c>
      <c r="J165" s="218">
        <f t="shared" si="27"/>
        <v>0</v>
      </c>
      <c r="K165" s="218">
        <f t="shared" si="28"/>
        <v>0</v>
      </c>
      <c r="L165" s="173"/>
      <c r="M165" s="173"/>
      <c r="N165" s="173"/>
      <c r="O165" s="173"/>
      <c r="P165" s="173"/>
      <c r="Q165" s="173"/>
      <c r="R165" s="173"/>
      <c r="S165" s="173"/>
      <c r="T165" s="173"/>
      <c r="U165" s="173"/>
      <c r="V165" s="173"/>
      <c r="W165" s="173"/>
      <c r="X165" s="173"/>
    </row>
    <row r="166" spans="2:24" x14ac:dyDescent="0.35">
      <c r="B166" s="170">
        <f t="shared" si="24"/>
        <v>0</v>
      </c>
      <c r="C166" s="190">
        <f t="shared" si="25"/>
        <v>0</v>
      </c>
      <c r="D166" s="162">
        <f t="shared" si="20"/>
        <v>0</v>
      </c>
      <c r="E166" s="177">
        <f t="shared" si="21"/>
        <v>0</v>
      </c>
      <c r="F166" s="222">
        <f t="shared" si="22"/>
        <v>0</v>
      </c>
      <c r="G166" s="222"/>
      <c r="H166" s="161">
        <f t="shared" si="26"/>
        <v>0</v>
      </c>
      <c r="I166" s="177">
        <f t="shared" si="23"/>
        <v>0</v>
      </c>
      <c r="J166" s="218">
        <f t="shared" si="27"/>
        <v>0</v>
      </c>
      <c r="K166" s="218">
        <f t="shared" si="28"/>
        <v>0</v>
      </c>
      <c r="L166" s="173"/>
      <c r="M166" s="173"/>
      <c r="N166" s="173"/>
      <c r="O166" s="173"/>
      <c r="P166" s="173"/>
      <c r="Q166" s="173"/>
      <c r="R166" s="173"/>
      <c r="S166" s="173"/>
      <c r="T166" s="173"/>
      <c r="U166" s="173"/>
      <c r="V166" s="173"/>
      <c r="W166" s="173"/>
      <c r="X166" s="173"/>
    </row>
    <row r="167" spans="2:24" x14ac:dyDescent="0.35">
      <c r="B167" s="170">
        <f t="shared" si="24"/>
        <v>0</v>
      </c>
      <c r="C167" s="190">
        <f t="shared" si="25"/>
        <v>0</v>
      </c>
      <c r="D167" s="162">
        <f t="shared" si="20"/>
        <v>0</v>
      </c>
      <c r="E167" s="177">
        <f t="shared" si="21"/>
        <v>0</v>
      </c>
      <c r="F167" s="222">
        <f t="shared" si="22"/>
        <v>0</v>
      </c>
      <c r="G167" s="222"/>
      <c r="H167" s="161">
        <f t="shared" si="26"/>
        <v>0</v>
      </c>
      <c r="I167" s="177">
        <f t="shared" si="23"/>
        <v>0</v>
      </c>
      <c r="J167" s="218">
        <f t="shared" si="27"/>
        <v>0</v>
      </c>
      <c r="K167" s="218">
        <f t="shared" si="28"/>
        <v>0</v>
      </c>
      <c r="L167" s="173"/>
      <c r="M167" s="173"/>
      <c r="N167" s="173"/>
      <c r="O167" s="173"/>
      <c r="P167" s="173"/>
      <c r="Q167" s="173"/>
      <c r="R167" s="173"/>
      <c r="S167" s="173"/>
      <c r="T167" s="173"/>
      <c r="U167" s="173"/>
      <c r="V167" s="173"/>
      <c r="W167" s="173"/>
      <c r="X167" s="173"/>
    </row>
    <row r="168" spans="2:24" x14ac:dyDescent="0.35">
      <c r="B168" s="170">
        <f t="shared" si="24"/>
        <v>0</v>
      </c>
      <c r="C168" s="190">
        <f t="shared" si="25"/>
        <v>0</v>
      </c>
      <c r="D168" s="162">
        <f t="shared" si="20"/>
        <v>0</v>
      </c>
      <c r="E168" s="177">
        <f t="shared" si="21"/>
        <v>0</v>
      </c>
      <c r="F168" s="222">
        <f t="shared" si="22"/>
        <v>0</v>
      </c>
      <c r="G168" s="222"/>
      <c r="H168" s="161">
        <f t="shared" si="26"/>
        <v>0</v>
      </c>
      <c r="I168" s="177">
        <f t="shared" si="23"/>
        <v>0</v>
      </c>
      <c r="J168" s="218">
        <f t="shared" si="27"/>
        <v>0</v>
      </c>
      <c r="K168" s="218">
        <f t="shared" si="28"/>
        <v>0</v>
      </c>
      <c r="L168" s="173"/>
      <c r="M168" s="173"/>
      <c r="N168" s="173"/>
      <c r="O168" s="173"/>
      <c r="P168" s="173"/>
      <c r="Q168" s="173"/>
      <c r="R168" s="173"/>
      <c r="S168" s="173"/>
      <c r="T168" s="173"/>
      <c r="U168" s="173"/>
      <c r="V168" s="173"/>
      <c r="W168" s="173"/>
      <c r="X168" s="173"/>
    </row>
    <row r="169" spans="2:24" x14ac:dyDescent="0.35">
      <c r="B169" s="170">
        <f t="shared" si="24"/>
        <v>0</v>
      </c>
      <c r="C169" s="190">
        <f t="shared" si="25"/>
        <v>0</v>
      </c>
      <c r="D169" s="162">
        <f t="shared" si="20"/>
        <v>0</v>
      </c>
      <c r="E169" s="177">
        <f t="shared" si="21"/>
        <v>0</v>
      </c>
      <c r="F169" s="222">
        <f t="shared" si="22"/>
        <v>0</v>
      </c>
      <c r="G169" s="222"/>
      <c r="H169" s="161">
        <f t="shared" si="26"/>
        <v>0</v>
      </c>
      <c r="I169" s="177">
        <f t="shared" si="23"/>
        <v>0</v>
      </c>
      <c r="J169" s="218">
        <f t="shared" si="27"/>
        <v>0</v>
      </c>
      <c r="K169" s="218">
        <f t="shared" si="28"/>
        <v>0</v>
      </c>
      <c r="L169" s="173"/>
      <c r="M169" s="173"/>
      <c r="N169" s="173"/>
      <c r="O169" s="173"/>
      <c r="P169" s="173"/>
      <c r="Q169" s="173"/>
      <c r="R169" s="173"/>
      <c r="S169" s="173"/>
      <c r="T169" s="173"/>
      <c r="U169" s="173"/>
      <c r="V169" s="173"/>
      <c r="W169" s="173"/>
      <c r="X169" s="173"/>
    </row>
    <row r="170" spans="2:24" x14ac:dyDescent="0.35">
      <c r="B170" s="170">
        <f t="shared" si="24"/>
        <v>0</v>
      </c>
      <c r="C170" s="190">
        <f t="shared" si="25"/>
        <v>0</v>
      </c>
      <c r="D170" s="162">
        <f t="shared" si="20"/>
        <v>0</v>
      </c>
      <c r="E170" s="177">
        <f t="shared" si="21"/>
        <v>0</v>
      </c>
      <c r="F170" s="222">
        <f t="shared" si="22"/>
        <v>0</v>
      </c>
      <c r="G170" s="222"/>
      <c r="H170" s="161">
        <f t="shared" si="26"/>
        <v>0</v>
      </c>
      <c r="I170" s="177">
        <f t="shared" si="23"/>
        <v>0</v>
      </c>
      <c r="J170" s="218">
        <f t="shared" si="27"/>
        <v>0</v>
      </c>
      <c r="K170" s="218">
        <f t="shared" si="28"/>
        <v>0</v>
      </c>
      <c r="L170" s="173"/>
      <c r="M170" s="173"/>
      <c r="N170" s="173"/>
      <c r="O170" s="173"/>
      <c r="P170" s="173"/>
      <c r="Q170" s="173"/>
      <c r="R170" s="173"/>
      <c r="S170" s="173"/>
      <c r="T170" s="173"/>
      <c r="U170" s="173"/>
      <c r="V170" s="173"/>
      <c r="W170" s="173"/>
      <c r="X170" s="173"/>
    </row>
    <row r="171" spans="2:24" x14ac:dyDescent="0.35">
      <c r="B171" s="170">
        <f t="shared" si="24"/>
        <v>0</v>
      </c>
      <c r="C171" s="190">
        <f t="shared" si="25"/>
        <v>0</v>
      </c>
      <c r="D171" s="162">
        <f t="shared" si="20"/>
        <v>0</v>
      </c>
      <c r="E171" s="177">
        <f t="shared" si="21"/>
        <v>0</v>
      </c>
      <c r="F171" s="222">
        <f t="shared" si="22"/>
        <v>0</v>
      </c>
      <c r="G171" s="222"/>
      <c r="H171" s="161">
        <f t="shared" si="26"/>
        <v>0</v>
      </c>
      <c r="I171" s="177">
        <f t="shared" si="23"/>
        <v>0</v>
      </c>
      <c r="J171" s="218">
        <f t="shared" si="27"/>
        <v>0</v>
      </c>
      <c r="K171" s="218">
        <f t="shared" si="28"/>
        <v>0</v>
      </c>
      <c r="L171" s="173"/>
      <c r="M171" s="173"/>
      <c r="N171" s="173"/>
      <c r="O171" s="173"/>
      <c r="P171" s="173"/>
      <c r="Q171" s="173"/>
      <c r="R171" s="173"/>
      <c r="S171" s="173"/>
      <c r="T171" s="173"/>
      <c r="U171" s="173"/>
      <c r="V171" s="173"/>
      <c r="W171" s="173"/>
      <c r="X171" s="173"/>
    </row>
    <row r="172" spans="2:24" x14ac:dyDescent="0.35">
      <c r="B172" s="170">
        <f t="shared" si="24"/>
        <v>0</v>
      </c>
      <c r="C172" s="190">
        <f t="shared" si="25"/>
        <v>0</v>
      </c>
      <c r="D172" s="162">
        <f t="shared" si="20"/>
        <v>0</v>
      </c>
      <c r="E172" s="177">
        <f t="shared" si="21"/>
        <v>0</v>
      </c>
      <c r="F172" s="222">
        <f t="shared" si="22"/>
        <v>0</v>
      </c>
      <c r="G172" s="222"/>
      <c r="H172" s="161">
        <f t="shared" si="26"/>
        <v>0</v>
      </c>
      <c r="I172" s="177">
        <f t="shared" si="23"/>
        <v>0</v>
      </c>
      <c r="J172" s="218">
        <f t="shared" si="27"/>
        <v>0</v>
      </c>
      <c r="K172" s="218">
        <f t="shared" si="28"/>
        <v>0</v>
      </c>
      <c r="L172" s="173"/>
      <c r="M172" s="173"/>
      <c r="N172" s="173"/>
      <c r="O172" s="173"/>
      <c r="P172" s="173"/>
      <c r="Q172" s="173"/>
      <c r="R172" s="173"/>
      <c r="S172" s="173"/>
      <c r="T172" s="173"/>
      <c r="U172" s="173"/>
      <c r="V172" s="173"/>
      <c r="W172" s="173"/>
      <c r="X172" s="173"/>
    </row>
    <row r="173" spans="2:24" x14ac:dyDescent="0.35">
      <c r="B173" s="170">
        <f t="shared" si="24"/>
        <v>0</v>
      </c>
      <c r="C173" s="190">
        <f t="shared" si="25"/>
        <v>0</v>
      </c>
      <c r="D173" s="162">
        <f t="shared" si="20"/>
        <v>0</v>
      </c>
      <c r="E173" s="177">
        <f t="shared" si="21"/>
        <v>0</v>
      </c>
      <c r="F173" s="222">
        <f t="shared" si="22"/>
        <v>0</v>
      </c>
      <c r="G173" s="222"/>
      <c r="H173" s="161">
        <f t="shared" si="26"/>
        <v>0</v>
      </c>
      <c r="I173" s="177">
        <f t="shared" si="23"/>
        <v>0</v>
      </c>
      <c r="J173" s="218">
        <f t="shared" si="27"/>
        <v>0</v>
      </c>
      <c r="K173" s="218">
        <f t="shared" si="28"/>
        <v>0</v>
      </c>
      <c r="L173" s="173"/>
      <c r="M173" s="173"/>
      <c r="N173" s="173"/>
      <c r="O173" s="173"/>
      <c r="P173" s="173"/>
      <c r="Q173" s="173"/>
      <c r="R173" s="173"/>
      <c r="S173" s="173"/>
      <c r="T173" s="173"/>
      <c r="U173" s="173"/>
      <c r="V173" s="173"/>
      <c r="W173" s="173"/>
      <c r="X173" s="173"/>
    </row>
    <row r="174" spans="2:24" x14ac:dyDescent="0.35">
      <c r="B174" s="170">
        <f t="shared" si="24"/>
        <v>0</v>
      </c>
      <c r="C174" s="190">
        <f t="shared" si="25"/>
        <v>0</v>
      </c>
      <c r="D174" s="162">
        <f t="shared" si="20"/>
        <v>0</v>
      </c>
      <c r="E174" s="177">
        <f t="shared" si="21"/>
        <v>0</v>
      </c>
      <c r="F174" s="222">
        <f t="shared" si="22"/>
        <v>0</v>
      </c>
      <c r="G174" s="222"/>
      <c r="H174" s="161">
        <f t="shared" si="26"/>
        <v>0</v>
      </c>
      <c r="I174" s="177">
        <f t="shared" si="23"/>
        <v>0</v>
      </c>
      <c r="J174" s="218">
        <f t="shared" si="27"/>
        <v>0</v>
      </c>
      <c r="K174" s="218">
        <f t="shared" si="28"/>
        <v>0</v>
      </c>
      <c r="L174" s="173"/>
      <c r="M174" s="173"/>
      <c r="N174" s="173"/>
      <c r="O174" s="173"/>
      <c r="P174" s="173"/>
      <c r="Q174" s="173"/>
      <c r="R174" s="173"/>
      <c r="S174" s="173"/>
      <c r="T174" s="173"/>
      <c r="U174" s="173"/>
      <c r="V174" s="173"/>
      <c r="W174" s="173"/>
      <c r="X174" s="173"/>
    </row>
    <row r="175" spans="2:24" x14ac:dyDescent="0.35">
      <c r="B175" s="170">
        <f t="shared" si="24"/>
        <v>0</v>
      </c>
      <c r="C175" s="190">
        <f t="shared" si="25"/>
        <v>0</v>
      </c>
      <c r="D175" s="162">
        <f t="shared" si="20"/>
        <v>0</v>
      </c>
      <c r="E175" s="177">
        <f t="shared" si="21"/>
        <v>0</v>
      </c>
      <c r="F175" s="222">
        <f t="shared" si="22"/>
        <v>0</v>
      </c>
      <c r="G175" s="222"/>
      <c r="H175" s="161">
        <f t="shared" si="26"/>
        <v>0</v>
      </c>
      <c r="I175" s="177">
        <f t="shared" si="23"/>
        <v>0</v>
      </c>
      <c r="J175" s="218">
        <f t="shared" si="27"/>
        <v>0</v>
      </c>
      <c r="K175" s="218">
        <f t="shared" si="28"/>
        <v>0</v>
      </c>
      <c r="L175" s="173"/>
      <c r="M175" s="173"/>
      <c r="N175" s="173"/>
      <c r="O175" s="173"/>
      <c r="P175" s="173"/>
      <c r="Q175" s="173"/>
      <c r="R175" s="173"/>
      <c r="S175" s="173"/>
      <c r="T175" s="173"/>
      <c r="U175" s="173"/>
      <c r="V175" s="173"/>
      <c r="W175" s="173"/>
      <c r="X175" s="173"/>
    </row>
    <row r="176" spans="2:24" x14ac:dyDescent="0.35">
      <c r="B176" s="170">
        <f t="shared" si="24"/>
        <v>0</v>
      </c>
      <c r="C176" s="190">
        <f t="shared" si="25"/>
        <v>0</v>
      </c>
      <c r="D176" s="162">
        <f t="shared" si="20"/>
        <v>0</v>
      </c>
      <c r="E176" s="177">
        <f t="shared" si="21"/>
        <v>0</v>
      </c>
      <c r="F176" s="222">
        <f t="shared" si="22"/>
        <v>0</v>
      </c>
      <c r="G176" s="222"/>
      <c r="H176" s="161">
        <f t="shared" si="26"/>
        <v>0</v>
      </c>
      <c r="I176" s="177">
        <f t="shared" si="23"/>
        <v>0</v>
      </c>
      <c r="J176" s="218">
        <f t="shared" si="27"/>
        <v>0</v>
      </c>
      <c r="K176" s="218">
        <f t="shared" si="28"/>
        <v>0</v>
      </c>
      <c r="L176" s="173"/>
      <c r="M176" s="173"/>
      <c r="N176" s="173"/>
      <c r="O176" s="173"/>
      <c r="P176" s="173"/>
      <c r="Q176" s="173"/>
      <c r="R176" s="173"/>
      <c r="S176" s="173"/>
      <c r="T176" s="173"/>
      <c r="U176" s="173"/>
      <c r="V176" s="173"/>
      <c r="W176" s="173"/>
      <c r="X176" s="173"/>
    </row>
    <row r="177" spans="2:24" x14ac:dyDescent="0.35">
      <c r="B177" s="170">
        <f t="shared" si="24"/>
        <v>0</v>
      </c>
      <c r="C177" s="190">
        <f t="shared" si="25"/>
        <v>0</v>
      </c>
      <c r="D177" s="162">
        <f t="shared" si="20"/>
        <v>0</v>
      </c>
      <c r="E177" s="177">
        <f t="shared" si="21"/>
        <v>0</v>
      </c>
      <c r="F177" s="222">
        <f t="shared" si="22"/>
        <v>0</v>
      </c>
      <c r="G177" s="222"/>
      <c r="H177" s="161">
        <f t="shared" si="26"/>
        <v>0</v>
      </c>
      <c r="I177" s="177">
        <f t="shared" si="23"/>
        <v>0</v>
      </c>
      <c r="J177" s="218">
        <f t="shared" si="27"/>
        <v>0</v>
      </c>
      <c r="K177" s="218">
        <f t="shared" si="28"/>
        <v>0</v>
      </c>
      <c r="L177" s="173"/>
      <c r="M177" s="173"/>
      <c r="N177" s="173"/>
      <c r="O177" s="173"/>
      <c r="P177" s="173"/>
      <c r="Q177" s="173"/>
      <c r="R177" s="173"/>
      <c r="S177" s="173"/>
      <c r="T177" s="173"/>
      <c r="U177" s="173"/>
      <c r="V177" s="173"/>
      <c r="W177" s="173"/>
      <c r="X177" s="173"/>
    </row>
    <row r="178" spans="2:24" x14ac:dyDescent="0.35">
      <c r="B178" s="170">
        <f t="shared" si="24"/>
        <v>0</v>
      </c>
      <c r="C178" s="190">
        <f t="shared" si="25"/>
        <v>0</v>
      </c>
      <c r="D178" s="162">
        <f t="shared" si="20"/>
        <v>0</v>
      </c>
      <c r="E178" s="177">
        <f t="shared" si="21"/>
        <v>0</v>
      </c>
      <c r="F178" s="222">
        <f t="shared" si="22"/>
        <v>0</v>
      </c>
      <c r="G178" s="222"/>
      <c r="H178" s="161">
        <f t="shared" si="26"/>
        <v>0</v>
      </c>
      <c r="I178" s="177">
        <f t="shared" si="23"/>
        <v>0</v>
      </c>
      <c r="J178" s="218">
        <f t="shared" si="27"/>
        <v>0</v>
      </c>
      <c r="K178" s="218">
        <f t="shared" si="28"/>
        <v>0</v>
      </c>
      <c r="L178" s="173"/>
      <c r="M178" s="173"/>
      <c r="N178" s="173"/>
      <c r="O178" s="173"/>
      <c r="P178" s="173"/>
      <c r="Q178" s="173"/>
      <c r="R178" s="173"/>
      <c r="S178" s="173"/>
      <c r="T178" s="173"/>
      <c r="U178" s="173"/>
      <c r="V178" s="173"/>
      <c r="W178" s="173"/>
      <c r="X178" s="173"/>
    </row>
    <row r="179" spans="2:24" x14ac:dyDescent="0.35">
      <c r="B179" s="170">
        <f t="shared" si="24"/>
        <v>0</v>
      </c>
      <c r="C179" s="190">
        <f t="shared" si="25"/>
        <v>0</v>
      </c>
      <c r="D179" s="162">
        <f t="shared" si="20"/>
        <v>0</v>
      </c>
      <c r="E179" s="177">
        <f t="shared" si="21"/>
        <v>0</v>
      </c>
      <c r="F179" s="222">
        <f t="shared" si="22"/>
        <v>0</v>
      </c>
      <c r="G179" s="222"/>
      <c r="H179" s="161">
        <f t="shared" si="26"/>
        <v>0</v>
      </c>
      <c r="I179" s="177">
        <f t="shared" si="23"/>
        <v>0</v>
      </c>
      <c r="J179" s="218">
        <f t="shared" si="27"/>
        <v>0</v>
      </c>
      <c r="K179" s="218">
        <f t="shared" si="28"/>
        <v>0</v>
      </c>
      <c r="L179" s="173"/>
      <c r="M179" s="173"/>
      <c r="N179" s="173"/>
      <c r="O179" s="173"/>
      <c r="P179" s="173"/>
      <c r="Q179" s="173"/>
      <c r="R179" s="173"/>
      <c r="S179" s="173"/>
      <c r="T179" s="173"/>
      <c r="U179" s="173"/>
      <c r="V179" s="173"/>
      <c r="W179" s="173"/>
      <c r="X179" s="173"/>
    </row>
    <row r="180" spans="2:24" x14ac:dyDescent="0.35">
      <c r="B180" s="170">
        <f t="shared" si="24"/>
        <v>0</v>
      </c>
      <c r="C180" s="190">
        <f t="shared" si="25"/>
        <v>0</v>
      </c>
      <c r="D180" s="162">
        <f t="shared" si="20"/>
        <v>0</v>
      </c>
      <c r="E180" s="177">
        <f t="shared" si="21"/>
        <v>0</v>
      </c>
      <c r="F180" s="222">
        <f t="shared" si="22"/>
        <v>0</v>
      </c>
      <c r="G180" s="222"/>
      <c r="H180" s="161">
        <f t="shared" si="26"/>
        <v>0</v>
      </c>
      <c r="I180" s="177">
        <f t="shared" si="23"/>
        <v>0</v>
      </c>
      <c r="J180" s="218">
        <f t="shared" si="27"/>
        <v>0</v>
      </c>
      <c r="K180" s="218">
        <f t="shared" si="28"/>
        <v>0</v>
      </c>
      <c r="L180" s="173"/>
      <c r="M180" s="173"/>
      <c r="N180" s="173"/>
      <c r="O180" s="173"/>
      <c r="P180" s="173"/>
      <c r="Q180" s="173"/>
      <c r="R180" s="173"/>
      <c r="S180" s="173"/>
      <c r="T180" s="173"/>
      <c r="U180" s="173"/>
      <c r="V180" s="173"/>
      <c r="W180" s="173"/>
      <c r="X180" s="173"/>
    </row>
    <row r="181" spans="2:24" x14ac:dyDescent="0.35">
      <c r="B181" s="170">
        <f t="shared" si="24"/>
        <v>0</v>
      </c>
      <c r="C181" s="190">
        <f t="shared" si="25"/>
        <v>0</v>
      </c>
      <c r="D181" s="162">
        <f t="shared" si="20"/>
        <v>0</v>
      </c>
      <c r="E181" s="177">
        <f t="shared" si="21"/>
        <v>0</v>
      </c>
      <c r="F181" s="222">
        <f t="shared" si="22"/>
        <v>0</v>
      </c>
      <c r="G181" s="222"/>
      <c r="H181" s="161">
        <f t="shared" si="26"/>
        <v>0</v>
      </c>
      <c r="I181" s="177">
        <f t="shared" si="23"/>
        <v>0</v>
      </c>
      <c r="J181" s="218">
        <f t="shared" si="27"/>
        <v>0</v>
      </c>
      <c r="K181" s="218">
        <f t="shared" si="28"/>
        <v>0</v>
      </c>
      <c r="L181" s="173"/>
      <c r="M181" s="173"/>
      <c r="N181" s="173"/>
      <c r="O181" s="173"/>
      <c r="P181" s="173"/>
      <c r="Q181" s="173"/>
      <c r="R181" s="173"/>
      <c r="S181" s="173"/>
      <c r="T181" s="173"/>
      <c r="U181" s="173"/>
      <c r="V181" s="173"/>
      <c r="W181" s="173"/>
      <c r="X181" s="173"/>
    </row>
    <row r="182" spans="2:24" x14ac:dyDescent="0.35">
      <c r="B182" s="170">
        <f t="shared" si="24"/>
        <v>0</v>
      </c>
      <c r="C182" s="190">
        <f t="shared" si="25"/>
        <v>0</v>
      </c>
      <c r="D182" s="162">
        <f t="shared" si="20"/>
        <v>0</v>
      </c>
      <c r="E182" s="177">
        <f t="shared" si="21"/>
        <v>0</v>
      </c>
      <c r="F182" s="222">
        <f t="shared" si="22"/>
        <v>0</v>
      </c>
      <c r="G182" s="222"/>
      <c r="H182" s="161">
        <f t="shared" si="26"/>
        <v>0</v>
      </c>
      <c r="I182" s="177">
        <f t="shared" si="23"/>
        <v>0</v>
      </c>
      <c r="J182" s="218">
        <f t="shared" si="27"/>
        <v>0</v>
      </c>
      <c r="K182" s="218">
        <f t="shared" si="28"/>
        <v>0</v>
      </c>
      <c r="L182" s="173"/>
      <c r="M182" s="173"/>
      <c r="N182" s="173"/>
      <c r="O182" s="173"/>
      <c r="P182" s="173"/>
      <c r="Q182" s="173"/>
      <c r="R182" s="173"/>
      <c r="S182" s="173"/>
      <c r="T182" s="173"/>
      <c r="U182" s="173"/>
      <c r="V182" s="173"/>
      <c r="W182" s="173"/>
      <c r="X182" s="173"/>
    </row>
    <row r="183" spans="2:24" x14ac:dyDescent="0.35">
      <c r="B183" s="170">
        <f t="shared" si="24"/>
        <v>0</v>
      </c>
      <c r="C183" s="190">
        <f t="shared" si="25"/>
        <v>0</v>
      </c>
      <c r="D183" s="162">
        <f t="shared" si="20"/>
        <v>0</v>
      </c>
      <c r="E183" s="177">
        <f t="shared" si="21"/>
        <v>0</v>
      </c>
      <c r="F183" s="222">
        <f t="shared" si="22"/>
        <v>0</v>
      </c>
      <c r="G183" s="222"/>
      <c r="H183" s="161">
        <f t="shared" si="26"/>
        <v>0</v>
      </c>
      <c r="I183" s="177">
        <f t="shared" si="23"/>
        <v>0</v>
      </c>
      <c r="J183" s="218">
        <f t="shared" si="27"/>
        <v>0</v>
      </c>
      <c r="K183" s="218">
        <f t="shared" si="28"/>
        <v>0</v>
      </c>
      <c r="L183" s="173"/>
      <c r="M183" s="173"/>
      <c r="N183" s="173"/>
      <c r="O183" s="173"/>
      <c r="P183" s="173"/>
      <c r="Q183" s="173"/>
      <c r="R183" s="173"/>
      <c r="S183" s="173"/>
      <c r="T183" s="173"/>
      <c r="U183" s="173"/>
      <c r="V183" s="173"/>
      <c r="W183" s="173"/>
      <c r="X183" s="173"/>
    </row>
    <row r="184" spans="2:24" x14ac:dyDescent="0.35">
      <c r="B184" s="170">
        <f t="shared" si="24"/>
        <v>0</v>
      </c>
      <c r="C184" s="190">
        <f t="shared" si="25"/>
        <v>0</v>
      </c>
      <c r="D184" s="162">
        <f t="shared" si="20"/>
        <v>0</v>
      </c>
      <c r="E184" s="177">
        <f t="shared" si="21"/>
        <v>0</v>
      </c>
      <c r="F184" s="222">
        <f t="shared" si="22"/>
        <v>0</v>
      </c>
      <c r="G184" s="222"/>
      <c r="H184" s="161">
        <f t="shared" si="26"/>
        <v>0</v>
      </c>
      <c r="I184" s="177">
        <f t="shared" si="23"/>
        <v>0</v>
      </c>
      <c r="J184" s="218">
        <f t="shared" si="27"/>
        <v>0</v>
      </c>
      <c r="K184" s="218">
        <f t="shared" si="28"/>
        <v>0</v>
      </c>
      <c r="L184" s="173"/>
      <c r="M184" s="173"/>
      <c r="N184" s="173"/>
      <c r="O184" s="173"/>
      <c r="P184" s="173"/>
      <c r="Q184" s="173"/>
      <c r="R184" s="173"/>
      <c r="S184" s="173"/>
      <c r="T184" s="173"/>
      <c r="U184" s="173"/>
      <c r="V184" s="173"/>
      <c r="W184" s="173"/>
      <c r="X184" s="173"/>
    </row>
    <row r="185" spans="2:24" x14ac:dyDescent="0.35">
      <c r="B185" s="170">
        <f t="shared" si="24"/>
        <v>0</v>
      </c>
      <c r="C185" s="190">
        <f t="shared" si="25"/>
        <v>0</v>
      </c>
      <c r="D185" s="162">
        <f t="shared" si="20"/>
        <v>0</v>
      </c>
      <c r="E185" s="177">
        <f t="shared" si="21"/>
        <v>0</v>
      </c>
      <c r="F185" s="222">
        <f t="shared" si="22"/>
        <v>0</v>
      </c>
      <c r="G185" s="222"/>
      <c r="H185" s="161">
        <f t="shared" si="26"/>
        <v>0</v>
      </c>
      <c r="I185" s="177">
        <f t="shared" si="23"/>
        <v>0</v>
      </c>
      <c r="J185" s="218">
        <f t="shared" si="27"/>
        <v>0</v>
      </c>
      <c r="K185" s="218">
        <f t="shared" si="28"/>
        <v>0</v>
      </c>
      <c r="L185" s="173"/>
      <c r="M185" s="173"/>
      <c r="N185" s="173"/>
      <c r="O185" s="173"/>
      <c r="P185" s="173"/>
      <c r="Q185" s="173"/>
      <c r="R185" s="173"/>
      <c r="S185" s="173"/>
      <c r="T185" s="173"/>
      <c r="U185" s="173"/>
      <c r="V185" s="173"/>
      <c r="W185" s="173"/>
      <c r="X185" s="173"/>
    </row>
    <row r="186" spans="2:24" x14ac:dyDescent="0.35">
      <c r="B186" s="170">
        <f t="shared" si="24"/>
        <v>0</v>
      </c>
      <c r="C186" s="190">
        <f t="shared" si="25"/>
        <v>0</v>
      </c>
      <c r="D186" s="162">
        <f t="shared" si="20"/>
        <v>0</v>
      </c>
      <c r="E186" s="177">
        <f t="shared" si="21"/>
        <v>0</v>
      </c>
      <c r="F186" s="222">
        <f t="shared" si="22"/>
        <v>0</v>
      </c>
      <c r="G186" s="222"/>
      <c r="H186" s="161">
        <f t="shared" si="26"/>
        <v>0</v>
      </c>
      <c r="I186" s="177">
        <f t="shared" si="23"/>
        <v>0</v>
      </c>
      <c r="J186" s="218">
        <f t="shared" si="27"/>
        <v>0</v>
      </c>
      <c r="K186" s="218">
        <f t="shared" si="28"/>
        <v>0</v>
      </c>
      <c r="L186" s="173"/>
      <c r="M186" s="173"/>
      <c r="N186" s="173"/>
      <c r="O186" s="173"/>
      <c r="P186" s="173"/>
      <c r="Q186" s="173"/>
      <c r="R186" s="173"/>
      <c r="S186" s="173"/>
      <c r="T186" s="173"/>
      <c r="U186" s="173"/>
      <c r="V186" s="173"/>
      <c r="W186" s="173"/>
      <c r="X186" s="173"/>
    </row>
    <row r="187" spans="2:24" x14ac:dyDescent="0.35">
      <c r="B187" s="170">
        <f t="shared" si="24"/>
        <v>0</v>
      </c>
      <c r="C187" s="190">
        <f t="shared" si="25"/>
        <v>0</v>
      </c>
      <c r="D187" s="162">
        <f t="shared" si="20"/>
        <v>0</v>
      </c>
      <c r="E187" s="177">
        <f t="shared" si="21"/>
        <v>0</v>
      </c>
      <c r="F187" s="222">
        <f t="shared" si="22"/>
        <v>0</v>
      </c>
      <c r="G187" s="222"/>
      <c r="H187" s="161">
        <f t="shared" si="26"/>
        <v>0</v>
      </c>
      <c r="I187" s="177">
        <f t="shared" si="23"/>
        <v>0</v>
      </c>
      <c r="J187" s="218">
        <f t="shared" si="27"/>
        <v>0</v>
      </c>
      <c r="K187" s="218">
        <f t="shared" si="28"/>
        <v>0</v>
      </c>
      <c r="L187" s="173"/>
      <c r="M187" s="173"/>
      <c r="N187" s="173"/>
      <c r="O187" s="173"/>
      <c r="P187" s="173"/>
      <c r="Q187" s="173"/>
      <c r="R187" s="173"/>
      <c r="S187" s="173"/>
      <c r="T187" s="173"/>
      <c r="U187" s="173"/>
      <c r="V187" s="173"/>
      <c r="W187" s="173"/>
      <c r="X187" s="173"/>
    </row>
    <row r="188" spans="2:24" x14ac:dyDescent="0.35">
      <c r="B188" s="170">
        <f t="shared" si="24"/>
        <v>0</v>
      </c>
      <c r="C188" s="190">
        <f t="shared" si="25"/>
        <v>0</v>
      </c>
      <c r="D188" s="162">
        <f t="shared" si="20"/>
        <v>0</v>
      </c>
      <c r="E188" s="177">
        <f t="shared" si="21"/>
        <v>0</v>
      </c>
      <c r="F188" s="222">
        <f t="shared" si="22"/>
        <v>0</v>
      </c>
      <c r="G188" s="222"/>
      <c r="H188" s="161">
        <f t="shared" si="26"/>
        <v>0</v>
      </c>
      <c r="I188" s="177">
        <f t="shared" si="23"/>
        <v>0</v>
      </c>
      <c r="J188" s="218">
        <f t="shared" si="27"/>
        <v>0</v>
      </c>
      <c r="K188" s="218">
        <f t="shared" si="28"/>
        <v>0</v>
      </c>
      <c r="L188" s="173"/>
      <c r="M188" s="173"/>
      <c r="N188" s="173"/>
      <c r="O188" s="173"/>
      <c r="P188" s="173"/>
      <c r="Q188" s="173"/>
      <c r="R188" s="173"/>
      <c r="S188" s="173"/>
      <c r="T188" s="173"/>
      <c r="U188" s="173"/>
      <c r="V188" s="173"/>
      <c r="W188" s="173"/>
      <c r="X188" s="173"/>
    </row>
    <row r="189" spans="2:24" x14ac:dyDescent="0.35">
      <c r="B189" s="170">
        <f t="shared" si="24"/>
        <v>0</v>
      </c>
      <c r="C189" s="190">
        <f t="shared" si="25"/>
        <v>0</v>
      </c>
      <c r="D189" s="162">
        <f t="shared" si="20"/>
        <v>0</v>
      </c>
      <c r="E189" s="177">
        <f t="shared" si="21"/>
        <v>0</v>
      </c>
      <c r="F189" s="222">
        <f t="shared" si="22"/>
        <v>0</v>
      </c>
      <c r="G189" s="222"/>
      <c r="H189" s="161">
        <f t="shared" si="26"/>
        <v>0</v>
      </c>
      <c r="I189" s="177">
        <f t="shared" si="23"/>
        <v>0</v>
      </c>
      <c r="J189" s="218">
        <f t="shared" si="27"/>
        <v>0</v>
      </c>
      <c r="K189" s="218">
        <f t="shared" si="28"/>
        <v>0</v>
      </c>
      <c r="L189" s="173"/>
      <c r="M189" s="173"/>
      <c r="N189" s="173"/>
      <c r="O189" s="173"/>
      <c r="P189" s="173"/>
      <c r="Q189" s="173"/>
      <c r="R189" s="173"/>
      <c r="S189" s="173"/>
      <c r="T189" s="173"/>
      <c r="U189" s="173"/>
      <c r="V189" s="173"/>
      <c r="W189" s="173"/>
      <c r="X189" s="173"/>
    </row>
    <row r="190" spans="2:24" x14ac:dyDescent="0.35">
      <c r="B190" s="170">
        <f t="shared" si="24"/>
        <v>0</v>
      </c>
      <c r="C190" s="190">
        <f t="shared" si="25"/>
        <v>0</v>
      </c>
      <c r="D190" s="162">
        <f t="shared" si="20"/>
        <v>0</v>
      </c>
      <c r="E190" s="177">
        <f t="shared" si="21"/>
        <v>0</v>
      </c>
      <c r="F190" s="222">
        <f t="shared" si="22"/>
        <v>0</v>
      </c>
      <c r="G190" s="222"/>
      <c r="H190" s="161">
        <f t="shared" si="26"/>
        <v>0</v>
      </c>
      <c r="I190" s="177">
        <f t="shared" si="23"/>
        <v>0</v>
      </c>
      <c r="J190" s="218">
        <f t="shared" si="27"/>
        <v>0</v>
      </c>
      <c r="K190" s="218">
        <f t="shared" si="28"/>
        <v>0</v>
      </c>
      <c r="L190" s="173"/>
      <c r="M190" s="173"/>
      <c r="N190" s="173"/>
      <c r="O190" s="173"/>
      <c r="P190" s="173"/>
      <c r="Q190" s="173"/>
      <c r="R190" s="173"/>
      <c r="S190" s="173"/>
      <c r="T190" s="173"/>
      <c r="U190" s="173"/>
      <c r="V190" s="173"/>
      <c r="W190" s="173"/>
      <c r="X190" s="173"/>
    </row>
    <row r="191" spans="2:24" x14ac:dyDescent="0.35">
      <c r="B191" s="170">
        <f t="shared" si="24"/>
        <v>0</v>
      </c>
      <c r="C191" s="190">
        <f t="shared" si="25"/>
        <v>0</v>
      </c>
      <c r="D191" s="162">
        <f t="shared" si="20"/>
        <v>0</v>
      </c>
      <c r="E191" s="177">
        <f t="shared" si="21"/>
        <v>0</v>
      </c>
      <c r="F191" s="222">
        <f t="shared" si="22"/>
        <v>0</v>
      </c>
      <c r="G191" s="222"/>
      <c r="H191" s="161">
        <f t="shared" si="26"/>
        <v>0</v>
      </c>
      <c r="I191" s="177">
        <f t="shared" si="23"/>
        <v>0</v>
      </c>
      <c r="J191" s="218">
        <f t="shared" si="27"/>
        <v>0</v>
      </c>
      <c r="K191" s="218">
        <f t="shared" si="28"/>
        <v>0</v>
      </c>
      <c r="L191" s="173"/>
      <c r="M191" s="173"/>
      <c r="N191" s="173"/>
      <c r="O191" s="173"/>
      <c r="P191" s="173"/>
      <c r="Q191" s="173"/>
      <c r="R191" s="173"/>
      <c r="S191" s="173"/>
      <c r="T191" s="173"/>
      <c r="U191" s="173"/>
      <c r="V191" s="173"/>
      <c r="W191" s="173"/>
      <c r="X191" s="173"/>
    </row>
    <row r="192" spans="2:24" x14ac:dyDescent="0.35">
      <c r="B192" s="170">
        <f t="shared" si="24"/>
        <v>0</v>
      </c>
      <c r="C192" s="190">
        <f t="shared" si="25"/>
        <v>0</v>
      </c>
      <c r="D192" s="162">
        <f t="shared" si="20"/>
        <v>0</v>
      </c>
      <c r="E192" s="177">
        <f t="shared" si="21"/>
        <v>0</v>
      </c>
      <c r="F192" s="222">
        <f t="shared" si="22"/>
        <v>0</v>
      </c>
      <c r="G192" s="222"/>
      <c r="H192" s="161">
        <f t="shared" si="26"/>
        <v>0</v>
      </c>
      <c r="I192" s="177">
        <f t="shared" si="23"/>
        <v>0</v>
      </c>
      <c r="J192" s="218">
        <f t="shared" si="27"/>
        <v>0</v>
      </c>
      <c r="K192" s="218">
        <f t="shared" si="28"/>
        <v>0</v>
      </c>
      <c r="L192" s="173"/>
      <c r="M192" s="173"/>
      <c r="N192" s="173"/>
      <c r="O192" s="173"/>
      <c r="P192" s="173"/>
      <c r="Q192" s="173"/>
      <c r="R192" s="173"/>
      <c r="S192" s="173"/>
      <c r="T192" s="173"/>
      <c r="U192" s="173"/>
      <c r="V192" s="173"/>
      <c r="W192" s="173"/>
      <c r="X192" s="173"/>
    </row>
    <row r="193" spans="2:24" x14ac:dyDescent="0.35">
      <c r="B193" s="170">
        <f t="shared" si="24"/>
        <v>0</v>
      </c>
      <c r="C193" s="190">
        <f t="shared" si="25"/>
        <v>0</v>
      </c>
      <c r="D193" s="162">
        <f t="shared" si="20"/>
        <v>0</v>
      </c>
      <c r="E193" s="177">
        <f t="shared" si="21"/>
        <v>0</v>
      </c>
      <c r="F193" s="222">
        <f t="shared" si="22"/>
        <v>0</v>
      </c>
      <c r="G193" s="222"/>
      <c r="H193" s="161">
        <f t="shared" si="26"/>
        <v>0</v>
      </c>
      <c r="I193" s="177">
        <f t="shared" si="23"/>
        <v>0</v>
      </c>
      <c r="J193" s="218">
        <f t="shared" si="27"/>
        <v>0</v>
      </c>
      <c r="K193" s="218">
        <f t="shared" si="28"/>
        <v>0</v>
      </c>
      <c r="L193" s="173"/>
      <c r="M193" s="173"/>
      <c r="N193" s="173"/>
      <c r="O193" s="173"/>
      <c r="P193" s="173"/>
      <c r="Q193" s="173"/>
      <c r="R193" s="173"/>
      <c r="S193" s="173"/>
      <c r="T193" s="173"/>
      <c r="U193" s="173"/>
      <c r="V193" s="173"/>
      <c r="W193" s="173"/>
      <c r="X193" s="173"/>
    </row>
    <row r="194" spans="2:24" x14ac:dyDescent="0.35">
      <c r="B194" s="170">
        <f t="shared" si="24"/>
        <v>0</v>
      </c>
      <c r="C194" s="190">
        <f t="shared" si="25"/>
        <v>0</v>
      </c>
      <c r="D194" s="162">
        <f t="shared" si="20"/>
        <v>0</v>
      </c>
      <c r="E194" s="177">
        <f t="shared" si="21"/>
        <v>0</v>
      </c>
      <c r="F194" s="222">
        <f t="shared" si="22"/>
        <v>0</v>
      </c>
      <c r="G194" s="222"/>
      <c r="H194" s="161">
        <f t="shared" si="26"/>
        <v>0</v>
      </c>
      <c r="I194" s="177">
        <f t="shared" si="23"/>
        <v>0</v>
      </c>
      <c r="J194" s="218">
        <f t="shared" si="27"/>
        <v>0</v>
      </c>
      <c r="K194" s="218">
        <f t="shared" si="28"/>
        <v>0</v>
      </c>
      <c r="L194" s="173"/>
      <c r="M194" s="173"/>
      <c r="N194" s="173"/>
      <c r="O194" s="173"/>
      <c r="P194" s="173"/>
      <c r="Q194" s="173"/>
      <c r="R194" s="173"/>
      <c r="S194" s="173"/>
      <c r="T194" s="173"/>
      <c r="U194" s="173"/>
      <c r="V194" s="173"/>
      <c r="W194" s="173"/>
      <c r="X194" s="173"/>
    </row>
    <row r="195" spans="2:24" x14ac:dyDescent="0.35">
      <c r="B195" s="170">
        <f t="shared" si="24"/>
        <v>0</v>
      </c>
      <c r="C195" s="190">
        <f t="shared" si="25"/>
        <v>0</v>
      </c>
      <c r="D195" s="162">
        <f t="shared" si="20"/>
        <v>0</v>
      </c>
      <c r="E195" s="177">
        <f t="shared" si="21"/>
        <v>0</v>
      </c>
      <c r="F195" s="222">
        <f t="shared" si="22"/>
        <v>0</v>
      </c>
      <c r="G195" s="222"/>
      <c r="H195" s="161">
        <f t="shared" si="26"/>
        <v>0</v>
      </c>
      <c r="I195" s="177">
        <f t="shared" si="23"/>
        <v>0</v>
      </c>
      <c r="J195" s="218">
        <f t="shared" si="27"/>
        <v>0</v>
      </c>
      <c r="K195" s="218">
        <f t="shared" si="28"/>
        <v>0</v>
      </c>
      <c r="L195" s="173"/>
      <c r="M195" s="173"/>
      <c r="N195" s="173"/>
      <c r="O195" s="173"/>
      <c r="P195" s="173"/>
      <c r="Q195" s="173"/>
      <c r="R195" s="173"/>
      <c r="S195" s="173"/>
      <c r="T195" s="173"/>
      <c r="U195" s="173"/>
      <c r="V195" s="173"/>
      <c r="W195" s="173"/>
      <c r="X195" s="173"/>
    </row>
    <row r="196" spans="2:24" x14ac:dyDescent="0.35">
      <c r="B196" s="170">
        <f t="shared" si="24"/>
        <v>0</v>
      </c>
      <c r="C196" s="190">
        <f t="shared" si="25"/>
        <v>0</v>
      </c>
      <c r="D196" s="162">
        <f t="shared" si="20"/>
        <v>0</v>
      </c>
      <c r="E196" s="177">
        <f t="shared" si="21"/>
        <v>0</v>
      </c>
      <c r="F196" s="222">
        <f t="shared" si="22"/>
        <v>0</v>
      </c>
      <c r="G196" s="222"/>
      <c r="H196" s="161">
        <f t="shared" si="26"/>
        <v>0</v>
      </c>
      <c r="I196" s="177">
        <f t="shared" si="23"/>
        <v>0</v>
      </c>
      <c r="J196" s="218">
        <f t="shared" si="27"/>
        <v>0</v>
      </c>
      <c r="K196" s="218">
        <f t="shared" si="28"/>
        <v>0</v>
      </c>
      <c r="L196" s="173"/>
      <c r="M196" s="173"/>
      <c r="N196" s="173"/>
      <c r="O196" s="173"/>
      <c r="P196" s="173"/>
      <c r="Q196" s="173"/>
      <c r="R196" s="173"/>
      <c r="S196" s="173"/>
      <c r="T196" s="173"/>
      <c r="U196" s="173"/>
      <c r="V196" s="173"/>
      <c r="W196" s="173"/>
      <c r="X196" s="173"/>
    </row>
    <row r="197" spans="2:24" x14ac:dyDescent="0.35">
      <c r="B197" s="170">
        <f t="shared" si="24"/>
        <v>0</v>
      </c>
      <c r="C197" s="190">
        <f t="shared" si="25"/>
        <v>0</v>
      </c>
      <c r="D197" s="162">
        <f t="shared" si="20"/>
        <v>0</v>
      </c>
      <c r="E197" s="177">
        <f t="shared" si="21"/>
        <v>0</v>
      </c>
      <c r="F197" s="222">
        <f t="shared" si="22"/>
        <v>0</v>
      </c>
      <c r="G197" s="222"/>
      <c r="H197" s="161">
        <f t="shared" si="26"/>
        <v>0</v>
      </c>
      <c r="I197" s="177">
        <f t="shared" si="23"/>
        <v>0</v>
      </c>
      <c r="J197" s="218">
        <f t="shared" si="27"/>
        <v>0</v>
      </c>
      <c r="K197" s="218">
        <f t="shared" si="28"/>
        <v>0</v>
      </c>
      <c r="L197" s="173"/>
      <c r="M197" s="173"/>
      <c r="N197" s="173"/>
      <c r="O197" s="173"/>
      <c r="P197" s="173"/>
      <c r="Q197" s="173"/>
      <c r="R197" s="173"/>
      <c r="S197" s="173"/>
      <c r="T197" s="173"/>
      <c r="U197" s="173"/>
      <c r="V197" s="173"/>
      <c r="W197" s="173"/>
      <c r="X197" s="173"/>
    </row>
    <row r="198" spans="2:24" x14ac:dyDescent="0.35">
      <c r="B198" s="170">
        <f t="shared" si="24"/>
        <v>0</v>
      </c>
      <c r="C198" s="190">
        <f t="shared" si="25"/>
        <v>0</v>
      </c>
      <c r="D198" s="162">
        <f t="shared" si="20"/>
        <v>0</v>
      </c>
      <c r="E198" s="177">
        <f t="shared" si="21"/>
        <v>0</v>
      </c>
      <c r="F198" s="222">
        <f t="shared" si="22"/>
        <v>0</v>
      </c>
      <c r="G198" s="222"/>
      <c r="H198" s="161">
        <f t="shared" si="26"/>
        <v>0</v>
      </c>
      <c r="I198" s="177">
        <f t="shared" si="23"/>
        <v>0</v>
      </c>
      <c r="J198" s="218">
        <f t="shared" si="27"/>
        <v>0</v>
      </c>
      <c r="K198" s="218">
        <f t="shared" si="28"/>
        <v>0</v>
      </c>
      <c r="L198" s="173"/>
      <c r="M198" s="173"/>
      <c r="N198" s="173"/>
      <c r="O198" s="173"/>
      <c r="P198" s="173"/>
      <c r="Q198" s="173"/>
      <c r="R198" s="173"/>
      <c r="S198" s="173"/>
      <c r="T198" s="173"/>
      <c r="U198" s="173"/>
      <c r="V198" s="173"/>
      <c r="W198" s="173"/>
      <c r="X198" s="173"/>
    </row>
    <row r="199" spans="2:24" x14ac:dyDescent="0.35">
      <c r="B199" s="170">
        <f t="shared" si="24"/>
        <v>0</v>
      </c>
      <c r="C199" s="190">
        <f t="shared" si="25"/>
        <v>0</v>
      </c>
      <c r="D199" s="162">
        <f t="shared" si="20"/>
        <v>0</v>
      </c>
      <c r="E199" s="177">
        <f t="shared" si="21"/>
        <v>0</v>
      </c>
      <c r="F199" s="222">
        <f t="shared" si="22"/>
        <v>0</v>
      </c>
      <c r="G199" s="222"/>
      <c r="H199" s="161">
        <f t="shared" si="26"/>
        <v>0</v>
      </c>
      <c r="I199" s="177">
        <f t="shared" si="23"/>
        <v>0</v>
      </c>
      <c r="J199" s="218">
        <f t="shared" si="27"/>
        <v>0</v>
      </c>
      <c r="K199" s="218">
        <f t="shared" si="28"/>
        <v>0</v>
      </c>
      <c r="L199" s="173"/>
      <c r="M199" s="173"/>
      <c r="N199" s="173"/>
      <c r="O199" s="173"/>
      <c r="P199" s="173"/>
      <c r="Q199" s="173"/>
      <c r="R199" s="173"/>
      <c r="S199" s="173"/>
      <c r="T199" s="173"/>
      <c r="U199" s="173"/>
      <c r="V199" s="173"/>
      <c r="W199" s="173"/>
      <c r="X199" s="173"/>
    </row>
    <row r="200" spans="2:24" x14ac:dyDescent="0.35">
      <c r="B200" s="170">
        <f t="shared" si="24"/>
        <v>0</v>
      </c>
      <c r="C200" s="190">
        <f t="shared" si="25"/>
        <v>0</v>
      </c>
      <c r="D200" s="162">
        <f t="shared" si="20"/>
        <v>0</v>
      </c>
      <c r="E200" s="177">
        <f t="shared" si="21"/>
        <v>0</v>
      </c>
      <c r="F200" s="222">
        <f t="shared" si="22"/>
        <v>0</v>
      </c>
      <c r="G200" s="222"/>
      <c r="H200" s="161">
        <f t="shared" si="26"/>
        <v>0</v>
      </c>
      <c r="I200" s="177">
        <f t="shared" si="23"/>
        <v>0</v>
      </c>
      <c r="J200" s="218">
        <f t="shared" si="27"/>
        <v>0</v>
      </c>
      <c r="K200" s="218">
        <f t="shared" si="28"/>
        <v>0</v>
      </c>
      <c r="L200" s="173"/>
      <c r="M200" s="173"/>
      <c r="N200" s="173"/>
      <c r="O200" s="173"/>
      <c r="P200" s="173"/>
      <c r="Q200" s="173"/>
      <c r="R200" s="173"/>
      <c r="S200" s="173"/>
      <c r="T200" s="173"/>
      <c r="U200" s="173"/>
      <c r="V200" s="173"/>
      <c r="W200" s="173"/>
      <c r="X200" s="173"/>
    </row>
    <row r="201" spans="2:24" x14ac:dyDescent="0.35">
      <c r="B201" s="170">
        <f t="shared" si="24"/>
        <v>0</v>
      </c>
      <c r="C201" s="190">
        <f t="shared" si="25"/>
        <v>0</v>
      </c>
      <c r="D201" s="162">
        <f t="shared" si="20"/>
        <v>0</v>
      </c>
      <c r="E201" s="177">
        <f t="shared" si="21"/>
        <v>0</v>
      </c>
      <c r="F201" s="222">
        <f t="shared" si="22"/>
        <v>0</v>
      </c>
      <c r="G201" s="222"/>
      <c r="H201" s="161">
        <f t="shared" si="26"/>
        <v>0</v>
      </c>
      <c r="I201" s="177">
        <f t="shared" si="23"/>
        <v>0</v>
      </c>
      <c r="J201" s="218">
        <f t="shared" si="27"/>
        <v>0</v>
      </c>
      <c r="K201" s="218">
        <f t="shared" si="28"/>
        <v>0</v>
      </c>
      <c r="L201" s="173"/>
      <c r="M201" s="173"/>
      <c r="N201" s="173"/>
      <c r="O201" s="173"/>
      <c r="P201" s="173"/>
      <c r="Q201" s="173"/>
      <c r="R201" s="173"/>
      <c r="S201" s="173"/>
      <c r="T201" s="173"/>
      <c r="U201" s="173"/>
      <c r="V201" s="173"/>
      <c r="W201" s="173"/>
      <c r="X201" s="173"/>
    </row>
    <row r="202" spans="2:24" x14ac:dyDescent="0.35">
      <c r="B202" s="170">
        <f t="shared" si="24"/>
        <v>0</v>
      </c>
      <c r="C202" s="190">
        <f t="shared" si="25"/>
        <v>0</v>
      </c>
      <c r="D202" s="162">
        <f t="shared" si="20"/>
        <v>0</v>
      </c>
      <c r="E202" s="177">
        <f t="shared" si="21"/>
        <v>0</v>
      </c>
      <c r="F202" s="222">
        <f t="shared" si="22"/>
        <v>0</v>
      </c>
      <c r="G202" s="222"/>
      <c r="H202" s="161">
        <f t="shared" si="26"/>
        <v>0</v>
      </c>
      <c r="I202" s="177">
        <f t="shared" si="23"/>
        <v>0</v>
      </c>
      <c r="J202" s="218">
        <f t="shared" si="27"/>
        <v>0</v>
      </c>
      <c r="K202" s="218">
        <f t="shared" si="28"/>
        <v>0</v>
      </c>
      <c r="L202" s="173"/>
      <c r="M202" s="173"/>
      <c r="N202" s="173"/>
      <c r="O202" s="173"/>
      <c r="P202" s="173"/>
      <c r="Q202" s="173"/>
      <c r="R202" s="173"/>
      <c r="S202" s="173"/>
      <c r="T202" s="173"/>
      <c r="U202" s="173"/>
      <c r="V202" s="173"/>
      <c r="W202" s="173"/>
      <c r="X202" s="173"/>
    </row>
    <row r="203" spans="2:24" x14ac:dyDescent="0.35">
      <c r="B203" s="170">
        <f t="shared" si="24"/>
        <v>0</v>
      </c>
      <c r="C203" s="190">
        <f t="shared" si="25"/>
        <v>0</v>
      </c>
      <c r="D203" s="162">
        <f t="shared" si="20"/>
        <v>0</v>
      </c>
      <c r="E203" s="177">
        <f t="shared" si="21"/>
        <v>0</v>
      </c>
      <c r="F203" s="222">
        <f t="shared" si="22"/>
        <v>0</v>
      </c>
      <c r="G203" s="222"/>
      <c r="H203" s="161">
        <f t="shared" si="26"/>
        <v>0</v>
      </c>
      <c r="I203" s="177">
        <f t="shared" si="23"/>
        <v>0</v>
      </c>
      <c r="J203" s="218">
        <f t="shared" si="27"/>
        <v>0</v>
      </c>
      <c r="K203" s="218">
        <f t="shared" si="28"/>
        <v>0</v>
      </c>
      <c r="L203" s="173"/>
      <c r="M203" s="173"/>
      <c r="N203" s="173"/>
      <c r="O203" s="173"/>
      <c r="P203" s="173"/>
      <c r="Q203" s="173"/>
      <c r="R203" s="173"/>
      <c r="S203" s="173"/>
      <c r="T203" s="173"/>
      <c r="U203" s="173"/>
      <c r="V203" s="173"/>
      <c r="W203" s="173"/>
      <c r="X203" s="173"/>
    </row>
    <row r="204" spans="2:24" x14ac:dyDescent="0.35">
      <c r="B204" s="170">
        <f t="shared" si="24"/>
        <v>0</v>
      </c>
      <c r="C204" s="190">
        <f t="shared" si="25"/>
        <v>0</v>
      </c>
      <c r="D204" s="162">
        <f t="shared" si="20"/>
        <v>0</v>
      </c>
      <c r="E204" s="177">
        <f t="shared" si="21"/>
        <v>0</v>
      </c>
      <c r="F204" s="222">
        <f t="shared" si="22"/>
        <v>0</v>
      </c>
      <c r="G204" s="222"/>
      <c r="H204" s="161">
        <f t="shared" si="26"/>
        <v>0</v>
      </c>
      <c r="I204" s="177">
        <f t="shared" si="23"/>
        <v>0</v>
      </c>
      <c r="J204" s="218">
        <f t="shared" si="27"/>
        <v>0</v>
      </c>
      <c r="K204" s="218">
        <f t="shared" si="28"/>
        <v>0</v>
      </c>
      <c r="L204" s="173"/>
      <c r="M204" s="173"/>
      <c r="N204" s="173"/>
      <c r="O204" s="173"/>
      <c r="P204" s="173"/>
      <c r="Q204" s="173"/>
      <c r="R204" s="173"/>
      <c r="S204" s="173"/>
      <c r="T204" s="173"/>
      <c r="U204" s="173"/>
      <c r="V204" s="173"/>
      <c r="W204" s="173"/>
      <c r="X204" s="173"/>
    </row>
    <row r="205" spans="2:24" x14ac:dyDescent="0.35">
      <c r="B205" s="170">
        <f t="shared" si="24"/>
        <v>0</v>
      </c>
      <c r="C205" s="190">
        <f t="shared" si="25"/>
        <v>0</v>
      </c>
      <c r="D205" s="162">
        <f t="shared" si="20"/>
        <v>0</v>
      </c>
      <c r="E205" s="177">
        <f t="shared" si="21"/>
        <v>0</v>
      </c>
      <c r="F205" s="222">
        <f t="shared" si="22"/>
        <v>0</v>
      </c>
      <c r="G205" s="222"/>
      <c r="H205" s="161">
        <f t="shared" si="26"/>
        <v>0</v>
      </c>
      <c r="I205" s="177">
        <f t="shared" si="23"/>
        <v>0</v>
      </c>
      <c r="J205" s="218">
        <f t="shared" si="27"/>
        <v>0</v>
      </c>
      <c r="K205" s="218">
        <f t="shared" si="28"/>
        <v>0</v>
      </c>
      <c r="L205" s="173"/>
      <c r="M205" s="173"/>
      <c r="N205" s="173"/>
      <c r="O205" s="173"/>
      <c r="P205" s="173"/>
      <c r="Q205" s="173"/>
      <c r="R205" s="173"/>
      <c r="S205" s="173"/>
      <c r="T205" s="173"/>
      <c r="U205" s="173"/>
      <c r="V205" s="173"/>
      <c r="W205" s="173"/>
      <c r="X205" s="173"/>
    </row>
    <row r="206" spans="2:24" x14ac:dyDescent="0.35">
      <c r="B206" s="170">
        <f t="shared" si="24"/>
        <v>0</v>
      </c>
      <c r="C206" s="190">
        <f t="shared" si="25"/>
        <v>0</v>
      </c>
      <c r="D206" s="162">
        <f t="shared" si="20"/>
        <v>0</v>
      </c>
      <c r="E206" s="177">
        <f t="shared" si="21"/>
        <v>0</v>
      </c>
      <c r="F206" s="222">
        <f t="shared" si="22"/>
        <v>0</v>
      </c>
      <c r="G206" s="222"/>
      <c r="H206" s="161">
        <f t="shared" si="26"/>
        <v>0</v>
      </c>
      <c r="I206" s="177">
        <f t="shared" si="23"/>
        <v>0</v>
      </c>
      <c r="J206" s="218">
        <f t="shared" si="27"/>
        <v>0</v>
      </c>
      <c r="K206" s="218">
        <f t="shared" si="28"/>
        <v>0</v>
      </c>
      <c r="L206" s="173"/>
      <c r="M206" s="173"/>
      <c r="N206" s="173"/>
      <c r="O206" s="173"/>
      <c r="P206" s="173"/>
      <c r="Q206" s="173"/>
      <c r="R206" s="173"/>
      <c r="S206" s="173"/>
      <c r="T206" s="173"/>
      <c r="U206" s="173"/>
      <c r="V206" s="173"/>
      <c r="W206" s="173"/>
      <c r="X206" s="173"/>
    </row>
    <row r="207" spans="2:24" x14ac:dyDescent="0.35">
      <c r="B207" s="170">
        <f t="shared" si="24"/>
        <v>0</v>
      </c>
      <c r="C207" s="190">
        <f t="shared" si="25"/>
        <v>0</v>
      </c>
      <c r="D207" s="162">
        <f t="shared" si="20"/>
        <v>0</v>
      </c>
      <c r="E207" s="177">
        <f t="shared" si="21"/>
        <v>0</v>
      </c>
      <c r="F207" s="222">
        <f t="shared" si="22"/>
        <v>0</v>
      </c>
      <c r="G207" s="222"/>
      <c r="H207" s="161">
        <f t="shared" si="26"/>
        <v>0</v>
      </c>
      <c r="I207" s="177">
        <f t="shared" si="23"/>
        <v>0</v>
      </c>
      <c r="J207" s="218">
        <f t="shared" si="27"/>
        <v>0</v>
      </c>
      <c r="K207" s="218">
        <f t="shared" si="28"/>
        <v>0</v>
      </c>
      <c r="L207" s="173"/>
      <c r="M207" s="173"/>
      <c r="N207" s="173"/>
      <c r="O207" s="173"/>
      <c r="P207" s="173"/>
      <c r="Q207" s="173"/>
      <c r="R207" s="173"/>
      <c r="S207" s="173"/>
      <c r="T207" s="173"/>
      <c r="U207" s="173"/>
      <c r="V207" s="173"/>
      <c r="W207" s="173"/>
      <c r="X207" s="173"/>
    </row>
    <row r="208" spans="2:24" x14ac:dyDescent="0.35">
      <c r="B208" s="170">
        <f t="shared" si="24"/>
        <v>0</v>
      </c>
      <c r="C208" s="190">
        <f t="shared" si="25"/>
        <v>0</v>
      </c>
      <c r="D208" s="162">
        <f t="shared" si="20"/>
        <v>0</v>
      </c>
      <c r="E208" s="177">
        <f t="shared" si="21"/>
        <v>0</v>
      </c>
      <c r="F208" s="222">
        <f t="shared" si="22"/>
        <v>0</v>
      </c>
      <c r="G208" s="222"/>
      <c r="H208" s="161">
        <f t="shared" si="26"/>
        <v>0</v>
      </c>
      <c r="I208" s="177">
        <f t="shared" si="23"/>
        <v>0</v>
      </c>
      <c r="J208" s="218">
        <f t="shared" si="27"/>
        <v>0</v>
      </c>
      <c r="K208" s="218">
        <f t="shared" si="28"/>
        <v>0</v>
      </c>
      <c r="L208" s="173"/>
      <c r="M208" s="173"/>
      <c r="N208" s="173"/>
      <c r="O208" s="173"/>
      <c r="P208" s="173"/>
      <c r="Q208" s="173"/>
      <c r="R208" s="173"/>
      <c r="S208" s="173"/>
      <c r="T208" s="173"/>
      <c r="U208" s="173"/>
      <c r="V208" s="173"/>
      <c r="W208" s="173"/>
      <c r="X208" s="173"/>
    </row>
    <row r="209" spans="2:24" x14ac:dyDescent="0.35">
      <c r="B209" s="170">
        <f t="shared" si="24"/>
        <v>0</v>
      </c>
      <c r="C209" s="190">
        <f t="shared" si="25"/>
        <v>0</v>
      </c>
      <c r="D209" s="162">
        <f t="shared" si="20"/>
        <v>0</v>
      </c>
      <c r="E209" s="177">
        <f t="shared" si="21"/>
        <v>0</v>
      </c>
      <c r="F209" s="222">
        <f t="shared" si="22"/>
        <v>0</v>
      </c>
      <c r="G209" s="222"/>
      <c r="H209" s="161">
        <f t="shared" si="26"/>
        <v>0</v>
      </c>
      <c r="I209" s="177">
        <f t="shared" si="23"/>
        <v>0</v>
      </c>
      <c r="J209" s="218">
        <f t="shared" si="27"/>
        <v>0</v>
      </c>
      <c r="K209" s="218">
        <f t="shared" si="28"/>
        <v>0</v>
      </c>
      <c r="L209" s="173"/>
      <c r="M209" s="173"/>
      <c r="N209" s="173"/>
      <c r="O209" s="173"/>
      <c r="P209" s="173"/>
      <c r="Q209" s="173"/>
      <c r="R209" s="173"/>
      <c r="S209" s="173"/>
      <c r="T209" s="173"/>
      <c r="U209" s="173"/>
      <c r="V209" s="173"/>
      <c r="W209" s="173"/>
      <c r="X209" s="173"/>
    </row>
    <row r="210" spans="2:24" x14ac:dyDescent="0.35">
      <c r="B210" s="170">
        <f t="shared" si="24"/>
        <v>0</v>
      </c>
      <c r="C210" s="190">
        <f t="shared" si="25"/>
        <v>0</v>
      </c>
      <c r="D210" s="162">
        <f t="shared" si="20"/>
        <v>0</v>
      </c>
      <c r="E210" s="177">
        <f t="shared" si="21"/>
        <v>0</v>
      </c>
      <c r="F210" s="222">
        <f t="shared" si="22"/>
        <v>0</v>
      </c>
      <c r="G210" s="222"/>
      <c r="H210" s="161">
        <f t="shared" si="26"/>
        <v>0</v>
      </c>
      <c r="I210" s="177">
        <f t="shared" si="23"/>
        <v>0</v>
      </c>
      <c r="J210" s="218">
        <f t="shared" si="27"/>
        <v>0</v>
      </c>
      <c r="K210" s="218">
        <f t="shared" si="28"/>
        <v>0</v>
      </c>
      <c r="L210" s="173"/>
      <c r="M210" s="173"/>
      <c r="N210" s="173"/>
      <c r="O210" s="173"/>
      <c r="P210" s="173"/>
      <c r="Q210" s="173"/>
      <c r="R210" s="173"/>
      <c r="S210" s="173"/>
      <c r="T210" s="173"/>
      <c r="U210" s="173"/>
      <c r="V210" s="173"/>
      <c r="W210" s="173"/>
      <c r="X210" s="173"/>
    </row>
    <row r="211" spans="2:24" x14ac:dyDescent="0.35">
      <c r="B211" s="170">
        <f t="shared" si="24"/>
        <v>0</v>
      </c>
      <c r="C211" s="190">
        <f t="shared" si="25"/>
        <v>0</v>
      </c>
      <c r="D211" s="162">
        <f t="shared" si="20"/>
        <v>0</v>
      </c>
      <c r="E211" s="177">
        <f t="shared" si="21"/>
        <v>0</v>
      </c>
      <c r="F211" s="222">
        <f t="shared" si="22"/>
        <v>0</v>
      </c>
      <c r="G211" s="222"/>
      <c r="H211" s="161">
        <f t="shared" si="26"/>
        <v>0</v>
      </c>
      <c r="I211" s="177">
        <f t="shared" si="23"/>
        <v>0</v>
      </c>
      <c r="J211" s="218">
        <f t="shared" si="27"/>
        <v>0</v>
      </c>
      <c r="K211" s="218">
        <f t="shared" si="28"/>
        <v>0</v>
      </c>
      <c r="L211" s="173"/>
      <c r="M211" s="173"/>
      <c r="N211" s="173"/>
      <c r="O211" s="173"/>
      <c r="P211" s="173"/>
      <c r="Q211" s="173"/>
      <c r="R211" s="173"/>
      <c r="S211" s="173"/>
      <c r="T211" s="173"/>
      <c r="U211" s="173"/>
      <c r="V211" s="173"/>
      <c r="W211" s="173"/>
      <c r="X211" s="173"/>
    </row>
    <row r="212" spans="2:24" x14ac:dyDescent="0.35">
      <c r="B212" s="170">
        <f t="shared" si="24"/>
        <v>0</v>
      </c>
      <c r="C212" s="190">
        <f t="shared" si="25"/>
        <v>0</v>
      </c>
      <c r="D212" s="162">
        <f t="shared" si="20"/>
        <v>0</v>
      </c>
      <c r="E212" s="177">
        <f t="shared" si="21"/>
        <v>0</v>
      </c>
      <c r="F212" s="222">
        <f t="shared" si="22"/>
        <v>0</v>
      </c>
      <c r="G212" s="222"/>
      <c r="H212" s="161">
        <f t="shared" si="26"/>
        <v>0</v>
      </c>
      <c r="I212" s="177">
        <f t="shared" si="23"/>
        <v>0</v>
      </c>
      <c r="J212" s="218">
        <f t="shared" si="27"/>
        <v>0</v>
      </c>
      <c r="K212" s="218">
        <f t="shared" si="28"/>
        <v>0</v>
      </c>
      <c r="L212" s="173"/>
      <c r="M212" s="173"/>
      <c r="N212" s="173"/>
      <c r="O212" s="173"/>
      <c r="P212" s="173"/>
      <c r="Q212" s="173"/>
      <c r="R212" s="173"/>
      <c r="S212" s="173"/>
      <c r="T212" s="173"/>
      <c r="U212" s="173"/>
      <c r="V212" s="173"/>
      <c r="W212" s="173"/>
      <c r="X212" s="173"/>
    </row>
    <row r="213" spans="2:24" x14ac:dyDescent="0.35">
      <c r="B213" s="170">
        <f t="shared" si="24"/>
        <v>0</v>
      </c>
      <c r="C213" s="190">
        <f t="shared" si="25"/>
        <v>0</v>
      </c>
      <c r="D213" s="162">
        <f t="shared" ref="D213:D276" si="29">IF($B213&gt;0,$C213*$E$11,0)</f>
        <v>0</v>
      </c>
      <c r="E213" s="177">
        <f t="shared" si="21"/>
        <v>0</v>
      </c>
      <c r="F213" s="222">
        <f t="shared" si="22"/>
        <v>0</v>
      </c>
      <c r="G213" s="222"/>
      <c r="H213" s="161">
        <f t="shared" si="26"/>
        <v>0</v>
      </c>
      <c r="I213" s="177">
        <f t="shared" si="23"/>
        <v>0</v>
      </c>
      <c r="J213" s="218">
        <f t="shared" si="27"/>
        <v>0</v>
      </c>
      <c r="K213" s="218">
        <f t="shared" si="28"/>
        <v>0</v>
      </c>
      <c r="L213" s="173"/>
      <c r="M213" s="173"/>
      <c r="N213" s="173"/>
      <c r="O213" s="173"/>
      <c r="P213" s="173"/>
      <c r="Q213" s="173"/>
      <c r="R213" s="173"/>
      <c r="S213" s="173"/>
      <c r="T213" s="173"/>
      <c r="U213" s="173"/>
      <c r="V213" s="173"/>
      <c r="W213" s="173"/>
      <c r="X213" s="173"/>
    </row>
    <row r="214" spans="2:24" x14ac:dyDescent="0.35">
      <c r="B214" s="170">
        <f t="shared" si="24"/>
        <v>0</v>
      </c>
      <c r="C214" s="190">
        <f t="shared" si="25"/>
        <v>0</v>
      </c>
      <c r="D214" s="162">
        <f t="shared" si="29"/>
        <v>0</v>
      </c>
      <c r="E214" s="177">
        <f t="shared" ref="E214:E277" si="30">IF($H$16,                      IF(OR($B214&gt;($E$15+$P$10),AND($B214&gt;0,$B214&lt;=$E$15)),                        ((((((($P$11+$E$16)*1*$P$12)/1728)*$E$12))*$E$11)+(((((24-$E$16)*1*$P$12)/1728)*$E$12)*(ROUNDUP(($E$11/$E$17),0)))+(((24*1*(($P$11+24-$E$16)*$E$17))/1728)*$E$12)),                             IF(AND($B214&gt;$E$15,$B214&lt;=($E$15+$P$10)),               (((((((($P$11+$E$16)*1*$P$12)/1728)-$C214)*$E$12))*$E$11)+(((((24-$E$16)*1*$P$12)/1728)*$E$12)*(ROUNDUP(($E$11/$E$17),0)))+(((24*1*(($P$11+24-$E$16)*$E$17))/1728)*$E$12)),                            0)),                                        IF(OR($B214&gt;($E$15+$P$10),AND($B214&gt;0,$B214&lt;=$E$15)),    ((((($P$11+$E$16)*1*$P$12)/1728)*$E$12))*$E$11,                     IF(AND($B214&gt;$E$15,$B214&lt;=($E$15+$P$10)),         (((((($P$11+$E$16)*1*$P$12)/1728)-$C214)*$E$12))*$E$11,                   0)))</f>
        <v>0</v>
      </c>
      <c r="F214" s="222">
        <f t="shared" ref="F214:F277" si="31">$E214+$D214</f>
        <v>0</v>
      </c>
      <c r="G214" s="222"/>
      <c r="H214" s="161">
        <f t="shared" si="26"/>
        <v>0</v>
      </c>
      <c r="I214" s="177">
        <f t="shared" ref="I214:I277" si="32">IF($B214&gt;0,$E$13+($B214/12),0)</f>
        <v>0</v>
      </c>
      <c r="J214" s="218">
        <f t="shared" si="27"/>
        <v>0</v>
      </c>
      <c r="K214" s="218">
        <f t="shared" si="28"/>
        <v>0</v>
      </c>
      <c r="L214" s="173"/>
      <c r="M214" s="173"/>
      <c r="N214" s="173"/>
      <c r="O214" s="173"/>
      <c r="P214" s="173"/>
      <c r="Q214" s="173"/>
      <c r="R214" s="173"/>
      <c r="S214" s="173"/>
      <c r="T214" s="173"/>
      <c r="U214" s="173"/>
      <c r="V214" s="173"/>
      <c r="W214" s="173"/>
      <c r="X214" s="173"/>
    </row>
    <row r="215" spans="2:24" x14ac:dyDescent="0.35">
      <c r="B215" s="170">
        <f t="shared" ref="B215:B278" si="33">IF(B214&gt;0,  B214-1,  0)</f>
        <v>0</v>
      </c>
      <c r="C215" s="190">
        <f t="shared" ref="C215:C278" si="34">IF($E$8="SC-44",   IF(B215=44+$E$15,   0.0495,    IF(B215=43+$E$15,   0.1402,    IF(B215=42+$E$15,   0.2886,    IF(B215=41+$E$15,    0.4123,   IF(B215=40+$E$15,     0.6102,       IF(B215=39+$E$15,    0.8741,      IF(B215=38+$E$15,   1.0555,    IF(B215=37+$E$15,    1.1956,     IF(B215=36+$E$15,   1.3193,       IF(B215=35+$E$15,     1.4348,      IF(B215=34+$E$15,   1.5337,      IF(B215=33+$E$15,  1.6409,     IF(B215=32+$E$15,   1.7234,      IF(B215=31+$E$15,   1.7976,     IF(B215=30+$E$15,    1.8636,     IF(B215=29+$E$15,   1.9213,      IF(B215=28+$E$15,    1.979,     IF(B215=27+$E$15,   2.0285,     IF(B215=26+$E$15,   2.0779,      IF(B215=25+$E$15,   2.1274,      IF(B215=24+$E$15,    2.1769,     IF(B215=23+$E$15,    2.2264,     IF(B215=22+$E$15,    2.2594,     IF(B215=21+$E$15,    2.3088,      IF(B215=20+$E$15,    2.3418,      IF(B215=19+$E$15,   2.3665,        IF(B215=18+$E$15,    2.4078,      IF(B215=17+$E$15,    2.4325,     IF(B215=16+$E$15,    2.4573,     IF(B215=15+$E$15,   2.482,       IF(B215=14+$E$15,     2.515,    IF(B215=13+$E$15,     2.5315,      IF(B215=12+$E$15,       2.5644,     IF(B215=11+$E$15,    2.5809,                  IF(B215=10+$E$15,     2.6057,     IF(B215=9+$E$15,     2.6304,     IF(B215=8+$E$15,    2.6552,      IF(B215=7+$E$15,      2.6716,      IF(B215=6+$E$15,     2.6881,      IF(B215=5+$E$15,    2.7294,      IF(B215=4+$E$15,    2.8201,   IF(B215=3+$E$15,      2.8448,    IF(B215=2+$E$15,    2.9025,      IF(B215=1+$E$15,    2.9685,    0)))))))))))))))))))))))))))))))))))))))))))),                   IF($E$8="SC-34W",    IF(B215=34+$E$15,     0.4406,     IF(B215=33+$E$15,   0.5271,      IF(B215=32+$E$15,    0.8036,     IF(B215=31+$E$15,    1.0715,      IF(B215=30+$E$15,    1.2443,       IF(B215=29+$E$15,    1.3912,     IF(B215=28+$E$15,    1.5208,     IF(B215=27+$E$15,   1.6331,      IF(B215=26+$E$15,    1.7282,     IF(B215=25+$E$15,    1.8232,    IF(B215=24+$E$15,      1.901,    IF(B215=23+$E$15,    1.9701,     IF(B215=22+$E$15,  2.0392,    IF(B215=21+$E$15,    2.1083,    IF(B215=20+$E$15,     2.1602,     IF(B215=19+$E$15,   2.212,     IF(B215=18+$E$15,   2.2639,     IF(B215=17+$E$15,   2.3157,      IF(B215=16+$E$15,   2.3503,       IF(B215=15+$E$15,   2.3849,        IF(B215=14+$E$15,    2.4194,       IF(B215=13+$E$15,    2.4626,         IF(B215=12+$E$15,    2.4885,      IF(B215=11+$E$15,    2.5145,     IF(B215=10+$E$15,   2.5404,      IF(B215=9+$E$15,   2.575,       IF(B215=8+$E$15,    2.6009,        IF(B215=7+$E$15,     2.6182,       IF(B215=6+$E$15,    2.6527,        IF(B215=5+$E$15,   2.67,      IF(B215=4+$E$15,    2.6873,     IF(B215=3+$E$15,    2.7218,      IF(B215=2+$E$15,    2.7737,       IF(B215=1+$E$15,    2.765,        0)))))))))))))))))))))))))))))))))),              IF($E$8="SC-34E",      IF(B215=34+$E$15,     0.4417,     IF(B215=33+$E$15,   0.5389,      IF(B215=32+$E$15,    0.8217,     IF(B215=31+$E$15,    1.0955,      IF(B215=30+$E$15,    1.2722,       IF(B215=29+$E$15,    1.4224,     IF(B215=28+$E$15,    1.555,     IF(B215=27+$E$15,   1.6698,      IF(B215=26+$E$15,    1.767,     IF(B215=25+$E$15,    1.8642,    IF(B215=24+$E$15,      1.9437,    IF(B215=23+$E$15,    2.0144,     IF(B215=22+$E$15,    2.085,    IF(B215=21+$E$15,    2.1557,    IF(B215=20+$E$15,     2.2087,     IF(B215=19+$E$15,   2.2617,     IF(B215=18+$E$15,   2.3148,     IF(B215=17+$E$15,   2.3678,      IF(B215=16+$E$15,   2.4031,       IF(B215=15+$E$15,   2.4384,        IF(B215=14+$E$15,    2.4738,       IF(B215=13+$E$15,    2.518,         IF(B215=12+$E$15,    2.5445,      IF(B215=11+$E$15,    2.571,     IF(B215=10+$E$15,   2.5975,      IF(B215=9+$E$15,   2.6328,           IF(B215=8+$E$15,    2.6593,        IF(B215=7+$E$15,     2.677,       IF(B215=6+$E$15,    2.7123,        IF(B215=5+$E$15,   2.73,      IF(B215=4+$E$15,    2.7477,     IF(B215=3+$E$15,    2.783,      IF(B215=2+$E$15,    2.836,       IF(B215=1+$E$15,    2.8272,        0)))))))))))))))))))))))))))))))))),                   IF(B215=18+$E$15,   0.0596,     IF(B215=17+$E$15,   0.2259,      IF(B215=16+$E$15,   0.4156,       IF(B215=15+$E$15,   0.683,        IF(B215=14+$E$15,    0.8746,       IF(B215=13+$E$15,    1.0119,         IF(B215=12+$E$15,    1.1185,      IF(B215=11+$E$15,    1.207,     IF(B215=10+$E$15,   1.2757,      IF(B215=9+$E$15,   1.3389,           IF(B215=8+$E$15,    1.3913,        IF(B215=7+$E$15,     1.4401,       IF(B215=6+$E$15,    1.4817,        IF(B215=5+$E$15,   1.5214,      IF(B215=4+$E$15,    1.563,     IF(B215=3+$E$15,    1.6082,      IF(B215=2+$E$15,    1.6533,       IF(B215=1+$E$15,    1.7527,        0)))))))))))))))))))))</f>
        <v>0</v>
      </c>
      <c r="D215" s="162">
        <f t="shared" si="29"/>
        <v>0</v>
      </c>
      <c r="E215" s="177">
        <f t="shared" si="30"/>
        <v>0</v>
      </c>
      <c r="F215" s="222">
        <f t="shared" si="31"/>
        <v>0</v>
      </c>
      <c r="G215" s="222"/>
      <c r="H215" s="161">
        <f t="shared" ref="H215:H278" si="35">IF($H216&gt;0,H216+F215,F215)</f>
        <v>0</v>
      </c>
      <c r="I215" s="177">
        <f t="shared" si="32"/>
        <v>0</v>
      </c>
      <c r="J215" s="218">
        <f t="shared" si="27"/>
        <v>0</v>
      </c>
      <c r="K215" s="218">
        <f t="shared" si="28"/>
        <v>0</v>
      </c>
      <c r="L215" s="173"/>
      <c r="M215" s="173"/>
      <c r="N215" s="173"/>
      <c r="O215" s="173"/>
      <c r="P215" s="173"/>
      <c r="Q215" s="173"/>
      <c r="R215" s="173"/>
      <c r="S215" s="173"/>
      <c r="T215" s="173"/>
      <c r="U215" s="173"/>
      <c r="V215" s="173"/>
      <c r="W215" s="173"/>
      <c r="X215" s="173"/>
    </row>
    <row r="216" spans="2:24" x14ac:dyDescent="0.35">
      <c r="B216" s="170">
        <f t="shared" si="33"/>
        <v>0</v>
      </c>
      <c r="C216" s="190">
        <f t="shared" si="34"/>
        <v>0</v>
      </c>
      <c r="D216" s="162">
        <f t="shared" si="29"/>
        <v>0</v>
      </c>
      <c r="E216" s="177">
        <f t="shared" si="30"/>
        <v>0</v>
      </c>
      <c r="F216" s="222">
        <f t="shared" si="31"/>
        <v>0</v>
      </c>
      <c r="G216" s="222"/>
      <c r="H216" s="161">
        <f t="shared" si="35"/>
        <v>0</v>
      </c>
      <c r="I216" s="177">
        <f t="shared" si="32"/>
        <v>0</v>
      </c>
      <c r="J216" s="218">
        <f t="shared" si="27"/>
        <v>0</v>
      </c>
      <c r="K216" s="218">
        <f t="shared" si="28"/>
        <v>0</v>
      </c>
      <c r="L216" s="173"/>
      <c r="M216" s="173"/>
      <c r="N216" s="173"/>
      <c r="O216" s="173"/>
      <c r="P216" s="173"/>
      <c r="Q216" s="173"/>
      <c r="R216" s="173"/>
      <c r="S216" s="173"/>
      <c r="T216" s="173"/>
      <c r="U216" s="173"/>
      <c r="V216" s="173"/>
      <c r="W216" s="173"/>
      <c r="X216" s="173"/>
    </row>
    <row r="217" spans="2:24" x14ac:dyDescent="0.35">
      <c r="B217" s="170">
        <f t="shared" si="33"/>
        <v>0</v>
      </c>
      <c r="C217" s="190">
        <f t="shared" si="34"/>
        <v>0</v>
      </c>
      <c r="D217" s="162">
        <f t="shared" si="29"/>
        <v>0</v>
      </c>
      <c r="E217" s="177">
        <f t="shared" si="30"/>
        <v>0</v>
      </c>
      <c r="F217" s="222">
        <f t="shared" si="31"/>
        <v>0</v>
      </c>
      <c r="G217" s="222"/>
      <c r="H217" s="161">
        <f t="shared" si="35"/>
        <v>0</v>
      </c>
      <c r="I217" s="177">
        <f t="shared" si="32"/>
        <v>0</v>
      </c>
      <c r="J217" s="218">
        <f t="shared" si="27"/>
        <v>0</v>
      </c>
      <c r="K217" s="218">
        <f t="shared" si="28"/>
        <v>0</v>
      </c>
      <c r="L217" s="173"/>
      <c r="M217" s="173"/>
      <c r="N217" s="173"/>
      <c r="O217" s="173"/>
      <c r="P217" s="173"/>
      <c r="Q217" s="173"/>
      <c r="R217" s="173"/>
      <c r="S217" s="173"/>
      <c r="T217" s="173"/>
      <c r="U217" s="173"/>
      <c r="V217" s="173"/>
      <c r="W217" s="173"/>
      <c r="X217" s="173"/>
    </row>
    <row r="218" spans="2:24" x14ac:dyDescent="0.35">
      <c r="B218" s="170">
        <f t="shared" si="33"/>
        <v>0</v>
      </c>
      <c r="C218" s="190">
        <f t="shared" si="34"/>
        <v>0</v>
      </c>
      <c r="D218" s="162">
        <f t="shared" si="29"/>
        <v>0</v>
      </c>
      <c r="E218" s="177">
        <f t="shared" si="30"/>
        <v>0</v>
      </c>
      <c r="F218" s="222">
        <f t="shared" si="31"/>
        <v>0</v>
      </c>
      <c r="G218" s="222"/>
      <c r="H218" s="161">
        <f t="shared" si="35"/>
        <v>0</v>
      </c>
      <c r="I218" s="177">
        <f t="shared" si="32"/>
        <v>0</v>
      </c>
      <c r="J218" s="218">
        <f t="shared" si="27"/>
        <v>0</v>
      </c>
      <c r="K218" s="218">
        <f t="shared" si="28"/>
        <v>0</v>
      </c>
      <c r="L218" s="173"/>
      <c r="M218" s="173"/>
      <c r="N218" s="173"/>
      <c r="O218" s="173"/>
      <c r="P218" s="173"/>
      <c r="Q218" s="173"/>
      <c r="R218" s="173"/>
      <c r="S218" s="173"/>
      <c r="T218" s="173"/>
      <c r="U218" s="173"/>
      <c r="V218" s="173"/>
      <c r="W218" s="173"/>
      <c r="X218" s="173"/>
    </row>
    <row r="219" spans="2:24" x14ac:dyDescent="0.35">
      <c r="B219" s="170">
        <f t="shared" si="33"/>
        <v>0</v>
      </c>
      <c r="C219" s="190">
        <f t="shared" si="34"/>
        <v>0</v>
      </c>
      <c r="D219" s="162">
        <f t="shared" si="29"/>
        <v>0</v>
      </c>
      <c r="E219" s="177">
        <f t="shared" si="30"/>
        <v>0</v>
      </c>
      <c r="F219" s="222">
        <f t="shared" si="31"/>
        <v>0</v>
      </c>
      <c r="G219" s="222"/>
      <c r="H219" s="161">
        <f t="shared" si="35"/>
        <v>0</v>
      </c>
      <c r="I219" s="177">
        <f t="shared" si="32"/>
        <v>0</v>
      </c>
      <c r="J219" s="218">
        <f t="shared" si="27"/>
        <v>0</v>
      </c>
      <c r="K219" s="218">
        <f t="shared" si="28"/>
        <v>0</v>
      </c>
      <c r="L219" s="173"/>
      <c r="M219" s="173"/>
      <c r="N219" s="173"/>
      <c r="O219" s="173"/>
      <c r="P219" s="173"/>
      <c r="Q219" s="173"/>
      <c r="R219" s="173"/>
      <c r="S219" s="173"/>
      <c r="T219" s="173"/>
      <c r="U219" s="173"/>
      <c r="V219" s="173"/>
      <c r="W219" s="173"/>
      <c r="X219" s="173"/>
    </row>
    <row r="220" spans="2:24" x14ac:dyDescent="0.35">
      <c r="B220" s="170">
        <f t="shared" si="33"/>
        <v>0</v>
      </c>
      <c r="C220" s="190">
        <f t="shared" si="34"/>
        <v>0</v>
      </c>
      <c r="D220" s="162">
        <f t="shared" si="29"/>
        <v>0</v>
      </c>
      <c r="E220" s="177">
        <f t="shared" si="30"/>
        <v>0</v>
      </c>
      <c r="F220" s="222">
        <f t="shared" si="31"/>
        <v>0</v>
      </c>
      <c r="G220" s="222"/>
      <c r="H220" s="161">
        <f t="shared" si="35"/>
        <v>0</v>
      </c>
      <c r="I220" s="177">
        <f t="shared" si="32"/>
        <v>0</v>
      </c>
      <c r="J220" s="218">
        <f t="shared" si="27"/>
        <v>0</v>
      </c>
      <c r="K220" s="218">
        <f t="shared" si="28"/>
        <v>0</v>
      </c>
      <c r="L220" s="173"/>
      <c r="M220" s="173"/>
      <c r="N220" s="173"/>
      <c r="O220" s="173"/>
      <c r="P220" s="173"/>
      <c r="Q220" s="173"/>
      <c r="R220" s="173"/>
      <c r="S220" s="173"/>
      <c r="T220" s="173"/>
      <c r="U220" s="173"/>
      <c r="V220" s="173"/>
      <c r="W220" s="173"/>
      <c r="X220" s="173"/>
    </row>
    <row r="221" spans="2:24" x14ac:dyDescent="0.35">
      <c r="B221" s="170">
        <f t="shared" si="33"/>
        <v>0</v>
      </c>
      <c r="C221" s="190">
        <f t="shared" si="34"/>
        <v>0</v>
      </c>
      <c r="D221" s="162">
        <f t="shared" si="29"/>
        <v>0</v>
      </c>
      <c r="E221" s="177">
        <f t="shared" si="30"/>
        <v>0</v>
      </c>
      <c r="F221" s="222">
        <f t="shared" si="31"/>
        <v>0</v>
      </c>
      <c r="G221" s="222"/>
      <c r="H221" s="161">
        <f t="shared" si="35"/>
        <v>0</v>
      </c>
      <c r="I221" s="177">
        <f t="shared" si="32"/>
        <v>0</v>
      </c>
      <c r="J221" s="218">
        <f t="shared" si="27"/>
        <v>0</v>
      </c>
      <c r="K221" s="218">
        <f t="shared" si="28"/>
        <v>0</v>
      </c>
      <c r="L221" s="173"/>
      <c r="M221" s="173"/>
      <c r="N221" s="173"/>
      <c r="O221" s="173"/>
      <c r="P221" s="173"/>
      <c r="Q221" s="173"/>
      <c r="R221" s="173"/>
      <c r="S221" s="173"/>
      <c r="T221" s="173"/>
      <c r="U221" s="173"/>
      <c r="V221" s="173"/>
      <c r="W221" s="173"/>
      <c r="X221" s="173"/>
    </row>
    <row r="222" spans="2:24" x14ac:dyDescent="0.35">
      <c r="B222" s="170">
        <f t="shared" si="33"/>
        <v>0</v>
      </c>
      <c r="C222" s="190">
        <f t="shared" si="34"/>
        <v>0</v>
      </c>
      <c r="D222" s="162">
        <f t="shared" si="29"/>
        <v>0</v>
      </c>
      <c r="E222" s="177">
        <f t="shared" si="30"/>
        <v>0</v>
      </c>
      <c r="F222" s="222">
        <f t="shared" si="31"/>
        <v>0</v>
      </c>
      <c r="G222" s="222"/>
      <c r="H222" s="161">
        <f t="shared" si="35"/>
        <v>0</v>
      </c>
      <c r="I222" s="177">
        <f t="shared" si="32"/>
        <v>0</v>
      </c>
      <c r="J222" s="218">
        <f t="shared" si="27"/>
        <v>0</v>
      </c>
      <c r="K222" s="218">
        <f t="shared" si="28"/>
        <v>0</v>
      </c>
      <c r="L222" s="173"/>
      <c r="M222" s="173"/>
      <c r="N222" s="173"/>
      <c r="O222" s="173"/>
      <c r="P222" s="173"/>
      <c r="Q222" s="173"/>
      <c r="R222" s="173"/>
      <c r="S222" s="173"/>
      <c r="T222" s="173"/>
      <c r="U222" s="173"/>
      <c r="V222" s="173"/>
      <c r="W222" s="173"/>
      <c r="X222" s="173"/>
    </row>
    <row r="223" spans="2:24" x14ac:dyDescent="0.35">
      <c r="B223" s="170">
        <f t="shared" si="33"/>
        <v>0</v>
      </c>
      <c r="C223" s="190">
        <f t="shared" si="34"/>
        <v>0</v>
      </c>
      <c r="D223" s="162">
        <f t="shared" si="29"/>
        <v>0</v>
      </c>
      <c r="E223" s="177">
        <f t="shared" si="30"/>
        <v>0</v>
      </c>
      <c r="F223" s="222">
        <f t="shared" si="31"/>
        <v>0</v>
      </c>
      <c r="G223" s="222"/>
      <c r="H223" s="161">
        <f t="shared" si="35"/>
        <v>0</v>
      </c>
      <c r="I223" s="177">
        <f t="shared" si="32"/>
        <v>0</v>
      </c>
      <c r="J223" s="218">
        <f t="shared" si="27"/>
        <v>0</v>
      </c>
      <c r="K223" s="218">
        <f t="shared" si="28"/>
        <v>0</v>
      </c>
      <c r="L223" s="173"/>
      <c r="M223" s="173"/>
      <c r="N223" s="173"/>
      <c r="O223" s="173"/>
      <c r="P223" s="173"/>
      <c r="Q223" s="173"/>
      <c r="R223" s="173"/>
      <c r="S223" s="173"/>
      <c r="T223" s="173"/>
      <c r="U223" s="173"/>
      <c r="V223" s="173"/>
      <c r="W223" s="173"/>
      <c r="X223" s="173"/>
    </row>
    <row r="224" spans="2:24" x14ac:dyDescent="0.35">
      <c r="B224" s="170">
        <f t="shared" si="33"/>
        <v>0</v>
      </c>
      <c r="C224" s="190">
        <f t="shared" si="34"/>
        <v>0</v>
      </c>
      <c r="D224" s="162">
        <f t="shared" si="29"/>
        <v>0</v>
      </c>
      <c r="E224" s="177">
        <f t="shared" si="30"/>
        <v>0</v>
      </c>
      <c r="F224" s="222">
        <f t="shared" si="31"/>
        <v>0</v>
      </c>
      <c r="G224" s="222"/>
      <c r="H224" s="161">
        <f t="shared" si="35"/>
        <v>0</v>
      </c>
      <c r="I224" s="177">
        <f t="shared" si="32"/>
        <v>0</v>
      </c>
      <c r="J224" s="218">
        <f t="shared" si="27"/>
        <v>0</v>
      </c>
      <c r="K224" s="218">
        <f t="shared" si="28"/>
        <v>0</v>
      </c>
      <c r="L224" s="173"/>
      <c r="M224" s="173"/>
      <c r="N224" s="173"/>
      <c r="O224" s="173"/>
      <c r="P224" s="173"/>
      <c r="Q224" s="173"/>
      <c r="R224" s="173"/>
      <c r="S224" s="173"/>
      <c r="T224" s="173"/>
      <c r="U224" s="173"/>
      <c r="V224" s="173"/>
      <c r="W224" s="173"/>
      <c r="X224" s="173"/>
    </row>
    <row r="225" spans="2:24" x14ac:dyDescent="0.35">
      <c r="B225" s="170">
        <f t="shared" si="33"/>
        <v>0</v>
      </c>
      <c r="C225" s="190">
        <f t="shared" si="34"/>
        <v>0</v>
      </c>
      <c r="D225" s="162">
        <f t="shared" si="29"/>
        <v>0</v>
      </c>
      <c r="E225" s="177">
        <f t="shared" si="30"/>
        <v>0</v>
      </c>
      <c r="F225" s="222">
        <f t="shared" si="31"/>
        <v>0</v>
      </c>
      <c r="G225" s="222"/>
      <c r="H225" s="161">
        <f t="shared" si="35"/>
        <v>0</v>
      </c>
      <c r="I225" s="177">
        <f t="shared" si="32"/>
        <v>0</v>
      </c>
      <c r="J225" s="218">
        <f t="shared" ref="J225:J288" si="36">C225+J226</f>
        <v>0</v>
      </c>
      <c r="K225" s="218">
        <f t="shared" ref="K225:K288" si="37">F225+K226</f>
        <v>0</v>
      </c>
      <c r="L225" s="173"/>
      <c r="M225" s="173"/>
      <c r="N225" s="173"/>
      <c r="O225" s="173"/>
      <c r="P225" s="173"/>
      <c r="Q225" s="173"/>
      <c r="R225" s="173"/>
      <c r="S225" s="173"/>
      <c r="T225" s="173"/>
      <c r="U225" s="173"/>
      <c r="V225" s="173"/>
      <c r="W225" s="173"/>
      <c r="X225" s="173"/>
    </row>
    <row r="226" spans="2:24" x14ac:dyDescent="0.35">
      <c r="B226" s="170">
        <f t="shared" si="33"/>
        <v>0</v>
      </c>
      <c r="C226" s="190">
        <f t="shared" si="34"/>
        <v>0</v>
      </c>
      <c r="D226" s="162">
        <f t="shared" si="29"/>
        <v>0</v>
      </c>
      <c r="E226" s="177">
        <f t="shared" si="30"/>
        <v>0</v>
      </c>
      <c r="F226" s="222">
        <f t="shared" si="31"/>
        <v>0</v>
      </c>
      <c r="G226" s="222"/>
      <c r="H226" s="161">
        <f t="shared" si="35"/>
        <v>0</v>
      </c>
      <c r="I226" s="177">
        <f t="shared" si="32"/>
        <v>0</v>
      </c>
      <c r="J226" s="218">
        <f t="shared" si="36"/>
        <v>0</v>
      </c>
      <c r="K226" s="218">
        <f t="shared" si="37"/>
        <v>0</v>
      </c>
      <c r="L226" s="173"/>
      <c r="M226" s="173"/>
      <c r="N226" s="173"/>
      <c r="O226" s="173"/>
      <c r="P226" s="173"/>
      <c r="Q226" s="173"/>
      <c r="R226" s="173"/>
      <c r="S226" s="173"/>
      <c r="T226" s="173"/>
      <c r="U226" s="173"/>
      <c r="V226" s="173"/>
      <c r="W226" s="173"/>
      <c r="X226" s="173"/>
    </row>
    <row r="227" spans="2:24" x14ac:dyDescent="0.35">
      <c r="B227" s="170">
        <f t="shared" si="33"/>
        <v>0</v>
      </c>
      <c r="C227" s="190">
        <f t="shared" si="34"/>
        <v>0</v>
      </c>
      <c r="D227" s="162">
        <f t="shared" si="29"/>
        <v>0</v>
      </c>
      <c r="E227" s="177">
        <f t="shared" si="30"/>
        <v>0</v>
      </c>
      <c r="F227" s="222">
        <f t="shared" si="31"/>
        <v>0</v>
      </c>
      <c r="G227" s="222"/>
      <c r="H227" s="161">
        <f t="shared" si="35"/>
        <v>0</v>
      </c>
      <c r="I227" s="177">
        <f t="shared" si="32"/>
        <v>0</v>
      </c>
      <c r="J227" s="218">
        <f t="shared" si="36"/>
        <v>0</v>
      </c>
      <c r="K227" s="218">
        <f t="shared" si="37"/>
        <v>0</v>
      </c>
      <c r="L227" s="173"/>
      <c r="M227" s="173"/>
      <c r="N227" s="173"/>
      <c r="O227" s="173"/>
      <c r="P227" s="173"/>
      <c r="Q227" s="173"/>
      <c r="R227" s="173"/>
      <c r="S227" s="173"/>
      <c r="T227" s="173"/>
      <c r="U227" s="173"/>
      <c r="V227" s="173"/>
      <c r="W227" s="173"/>
      <c r="X227" s="173"/>
    </row>
    <row r="228" spans="2:24" x14ac:dyDescent="0.35">
      <c r="B228" s="170">
        <f t="shared" si="33"/>
        <v>0</v>
      </c>
      <c r="C228" s="190">
        <f t="shared" si="34"/>
        <v>0</v>
      </c>
      <c r="D228" s="162">
        <f t="shared" si="29"/>
        <v>0</v>
      </c>
      <c r="E228" s="177">
        <f t="shared" si="30"/>
        <v>0</v>
      </c>
      <c r="F228" s="222">
        <f t="shared" si="31"/>
        <v>0</v>
      </c>
      <c r="G228" s="222"/>
      <c r="H228" s="161">
        <f t="shared" si="35"/>
        <v>0</v>
      </c>
      <c r="I228" s="177">
        <f t="shared" si="32"/>
        <v>0</v>
      </c>
      <c r="J228" s="218">
        <f t="shared" si="36"/>
        <v>0</v>
      </c>
      <c r="K228" s="218">
        <f t="shared" si="37"/>
        <v>0</v>
      </c>
      <c r="L228" s="173"/>
      <c r="M228" s="173"/>
      <c r="N228" s="173"/>
      <c r="O228" s="173"/>
      <c r="P228" s="173"/>
      <c r="Q228" s="173"/>
      <c r="R228" s="173"/>
      <c r="S228" s="173"/>
      <c r="T228" s="173"/>
      <c r="U228" s="173"/>
      <c r="V228" s="173"/>
      <c r="W228" s="173"/>
      <c r="X228" s="173"/>
    </row>
    <row r="229" spans="2:24" x14ac:dyDescent="0.35">
      <c r="B229" s="170">
        <f t="shared" si="33"/>
        <v>0</v>
      </c>
      <c r="C229" s="190">
        <f t="shared" si="34"/>
        <v>0</v>
      </c>
      <c r="D229" s="162">
        <f t="shared" si="29"/>
        <v>0</v>
      </c>
      <c r="E229" s="177">
        <f t="shared" si="30"/>
        <v>0</v>
      </c>
      <c r="F229" s="222">
        <f t="shared" si="31"/>
        <v>0</v>
      </c>
      <c r="G229" s="222"/>
      <c r="H229" s="161">
        <f t="shared" si="35"/>
        <v>0</v>
      </c>
      <c r="I229" s="177">
        <f t="shared" si="32"/>
        <v>0</v>
      </c>
      <c r="J229" s="218">
        <f t="shared" si="36"/>
        <v>0</v>
      </c>
      <c r="K229" s="218">
        <f t="shared" si="37"/>
        <v>0</v>
      </c>
      <c r="L229" s="173"/>
      <c r="M229" s="173"/>
      <c r="N229" s="173"/>
      <c r="O229" s="173"/>
      <c r="P229" s="173"/>
      <c r="Q229" s="173"/>
      <c r="R229" s="173"/>
      <c r="S229" s="173"/>
      <c r="T229" s="173"/>
      <c r="U229" s="173"/>
      <c r="V229" s="173"/>
      <c r="W229" s="173"/>
      <c r="X229" s="173"/>
    </row>
    <row r="230" spans="2:24" x14ac:dyDescent="0.35">
      <c r="B230" s="170">
        <f t="shared" si="33"/>
        <v>0</v>
      </c>
      <c r="C230" s="190">
        <f t="shared" si="34"/>
        <v>0</v>
      </c>
      <c r="D230" s="162">
        <f t="shared" si="29"/>
        <v>0</v>
      </c>
      <c r="E230" s="177">
        <f t="shared" si="30"/>
        <v>0</v>
      </c>
      <c r="F230" s="222">
        <f t="shared" si="31"/>
        <v>0</v>
      </c>
      <c r="G230" s="222"/>
      <c r="H230" s="161">
        <f t="shared" si="35"/>
        <v>0</v>
      </c>
      <c r="I230" s="177">
        <f t="shared" si="32"/>
        <v>0</v>
      </c>
      <c r="J230" s="218">
        <f t="shared" si="36"/>
        <v>0</v>
      </c>
      <c r="K230" s="218">
        <f t="shared" si="37"/>
        <v>0</v>
      </c>
      <c r="L230" s="173"/>
      <c r="M230" s="173"/>
      <c r="N230" s="173"/>
      <c r="O230" s="173"/>
      <c r="P230" s="173"/>
      <c r="Q230" s="173"/>
      <c r="R230" s="173"/>
      <c r="S230" s="173"/>
      <c r="T230" s="173"/>
      <c r="U230" s="173"/>
      <c r="V230" s="173"/>
      <c r="W230" s="173"/>
      <c r="X230" s="173"/>
    </row>
    <row r="231" spans="2:24" x14ac:dyDescent="0.35">
      <c r="B231" s="170">
        <f t="shared" si="33"/>
        <v>0</v>
      </c>
      <c r="C231" s="190">
        <f t="shared" si="34"/>
        <v>0</v>
      </c>
      <c r="D231" s="162">
        <f t="shared" si="29"/>
        <v>0</v>
      </c>
      <c r="E231" s="177">
        <f t="shared" si="30"/>
        <v>0</v>
      </c>
      <c r="F231" s="222">
        <f t="shared" si="31"/>
        <v>0</v>
      </c>
      <c r="G231" s="222"/>
      <c r="H231" s="161">
        <f t="shared" si="35"/>
        <v>0</v>
      </c>
      <c r="I231" s="177">
        <f t="shared" si="32"/>
        <v>0</v>
      </c>
      <c r="J231" s="218">
        <f t="shared" si="36"/>
        <v>0</v>
      </c>
      <c r="K231" s="218">
        <f t="shared" si="37"/>
        <v>0</v>
      </c>
      <c r="L231" s="173"/>
      <c r="M231" s="173"/>
      <c r="N231" s="173"/>
      <c r="O231" s="173"/>
      <c r="P231" s="173"/>
      <c r="Q231" s="173"/>
      <c r="R231" s="173"/>
      <c r="S231" s="173"/>
      <c r="T231" s="173"/>
      <c r="U231" s="173"/>
      <c r="V231" s="173"/>
      <c r="W231" s="173"/>
      <c r="X231" s="173"/>
    </row>
    <row r="232" spans="2:24" x14ac:dyDescent="0.35">
      <c r="B232" s="170">
        <f t="shared" si="33"/>
        <v>0</v>
      </c>
      <c r="C232" s="190">
        <f t="shared" si="34"/>
        <v>0</v>
      </c>
      <c r="D232" s="162">
        <f t="shared" si="29"/>
        <v>0</v>
      </c>
      <c r="E232" s="177">
        <f t="shared" si="30"/>
        <v>0</v>
      </c>
      <c r="F232" s="222">
        <f t="shared" si="31"/>
        <v>0</v>
      </c>
      <c r="G232" s="222"/>
      <c r="H232" s="161">
        <f t="shared" si="35"/>
        <v>0</v>
      </c>
      <c r="I232" s="177">
        <f t="shared" si="32"/>
        <v>0</v>
      </c>
      <c r="J232" s="218">
        <f t="shared" si="36"/>
        <v>0</v>
      </c>
      <c r="K232" s="218">
        <f t="shared" si="37"/>
        <v>0</v>
      </c>
      <c r="L232" s="173"/>
      <c r="M232" s="173"/>
      <c r="N232" s="173"/>
      <c r="O232" s="173"/>
      <c r="P232" s="173"/>
      <c r="Q232" s="173"/>
      <c r="R232" s="173"/>
      <c r="S232" s="173"/>
      <c r="T232" s="173"/>
      <c r="U232" s="173"/>
      <c r="V232" s="173"/>
      <c r="W232" s="173"/>
      <c r="X232" s="173"/>
    </row>
    <row r="233" spans="2:24" x14ac:dyDescent="0.35">
      <c r="B233" s="170">
        <f t="shared" si="33"/>
        <v>0</v>
      </c>
      <c r="C233" s="190">
        <f t="shared" si="34"/>
        <v>0</v>
      </c>
      <c r="D233" s="162">
        <f t="shared" si="29"/>
        <v>0</v>
      </c>
      <c r="E233" s="177">
        <f t="shared" si="30"/>
        <v>0</v>
      </c>
      <c r="F233" s="222">
        <f t="shared" si="31"/>
        <v>0</v>
      </c>
      <c r="G233" s="222"/>
      <c r="H233" s="161">
        <f t="shared" si="35"/>
        <v>0</v>
      </c>
      <c r="I233" s="177">
        <f t="shared" si="32"/>
        <v>0</v>
      </c>
      <c r="J233" s="218">
        <f t="shared" si="36"/>
        <v>0</v>
      </c>
      <c r="K233" s="218">
        <f t="shared" si="37"/>
        <v>0</v>
      </c>
      <c r="L233" s="173"/>
      <c r="M233" s="173"/>
      <c r="N233" s="173"/>
      <c r="O233" s="173"/>
      <c r="P233" s="173"/>
      <c r="Q233" s="173"/>
      <c r="R233" s="173"/>
      <c r="S233" s="173"/>
      <c r="T233" s="173"/>
      <c r="U233" s="173"/>
      <c r="V233" s="173"/>
      <c r="W233" s="173"/>
      <c r="X233" s="173"/>
    </row>
    <row r="234" spans="2:24" x14ac:dyDescent="0.35">
      <c r="B234" s="170">
        <f t="shared" si="33"/>
        <v>0</v>
      </c>
      <c r="C234" s="190">
        <f t="shared" si="34"/>
        <v>0</v>
      </c>
      <c r="D234" s="162">
        <f t="shared" si="29"/>
        <v>0</v>
      </c>
      <c r="E234" s="177">
        <f t="shared" si="30"/>
        <v>0</v>
      </c>
      <c r="F234" s="222">
        <f t="shared" si="31"/>
        <v>0</v>
      </c>
      <c r="G234" s="222"/>
      <c r="H234" s="161">
        <f t="shared" si="35"/>
        <v>0</v>
      </c>
      <c r="I234" s="177">
        <f t="shared" si="32"/>
        <v>0</v>
      </c>
      <c r="J234" s="218">
        <f t="shared" si="36"/>
        <v>0</v>
      </c>
      <c r="K234" s="218">
        <f t="shared" si="37"/>
        <v>0</v>
      </c>
      <c r="L234" s="173"/>
      <c r="M234" s="173"/>
      <c r="N234" s="173"/>
      <c r="O234" s="173"/>
      <c r="P234" s="173"/>
      <c r="Q234" s="173"/>
      <c r="R234" s="173"/>
      <c r="S234" s="173"/>
      <c r="T234" s="173"/>
      <c r="U234" s="173"/>
      <c r="V234" s="173"/>
      <c r="W234" s="173"/>
      <c r="X234" s="173"/>
    </row>
    <row r="235" spans="2:24" x14ac:dyDescent="0.35">
      <c r="B235" s="170">
        <f t="shared" si="33"/>
        <v>0</v>
      </c>
      <c r="C235" s="190">
        <f t="shared" si="34"/>
        <v>0</v>
      </c>
      <c r="D235" s="162">
        <f t="shared" si="29"/>
        <v>0</v>
      </c>
      <c r="E235" s="177">
        <f t="shared" si="30"/>
        <v>0</v>
      </c>
      <c r="F235" s="222">
        <f t="shared" si="31"/>
        <v>0</v>
      </c>
      <c r="G235" s="222"/>
      <c r="H235" s="161">
        <f t="shared" si="35"/>
        <v>0</v>
      </c>
      <c r="I235" s="177">
        <f t="shared" si="32"/>
        <v>0</v>
      </c>
      <c r="J235" s="218">
        <f t="shared" si="36"/>
        <v>0</v>
      </c>
      <c r="K235" s="218">
        <f t="shared" si="37"/>
        <v>0</v>
      </c>
      <c r="L235" s="173"/>
      <c r="M235" s="173"/>
      <c r="N235" s="173"/>
      <c r="O235" s="173"/>
      <c r="P235" s="173"/>
      <c r="Q235" s="173"/>
      <c r="R235" s="173"/>
      <c r="S235" s="173"/>
      <c r="T235" s="173"/>
      <c r="U235" s="173"/>
      <c r="V235" s="173"/>
      <c r="W235" s="173"/>
      <c r="X235" s="173"/>
    </row>
    <row r="236" spans="2:24" x14ac:dyDescent="0.35">
      <c r="B236" s="170">
        <f t="shared" si="33"/>
        <v>0</v>
      </c>
      <c r="C236" s="190">
        <f t="shared" si="34"/>
        <v>0</v>
      </c>
      <c r="D236" s="162">
        <f t="shared" si="29"/>
        <v>0</v>
      </c>
      <c r="E236" s="177">
        <f t="shared" si="30"/>
        <v>0</v>
      </c>
      <c r="F236" s="222">
        <f t="shared" si="31"/>
        <v>0</v>
      </c>
      <c r="G236" s="222"/>
      <c r="H236" s="161">
        <f t="shared" si="35"/>
        <v>0</v>
      </c>
      <c r="I236" s="177">
        <f t="shared" si="32"/>
        <v>0</v>
      </c>
      <c r="J236" s="218">
        <f t="shared" si="36"/>
        <v>0</v>
      </c>
      <c r="K236" s="218">
        <f t="shared" si="37"/>
        <v>0</v>
      </c>
      <c r="L236" s="173"/>
      <c r="M236" s="173"/>
      <c r="N236" s="173"/>
      <c r="O236" s="173"/>
      <c r="P236" s="173"/>
      <c r="Q236" s="173"/>
      <c r="R236" s="173"/>
      <c r="S236" s="173"/>
      <c r="T236" s="173"/>
      <c r="U236" s="173"/>
      <c r="V236" s="173"/>
      <c r="W236" s="173"/>
      <c r="X236" s="173"/>
    </row>
    <row r="237" spans="2:24" x14ac:dyDescent="0.35">
      <c r="B237" s="170">
        <f t="shared" si="33"/>
        <v>0</v>
      </c>
      <c r="C237" s="190">
        <f t="shared" si="34"/>
        <v>0</v>
      </c>
      <c r="D237" s="162">
        <f t="shared" si="29"/>
        <v>0</v>
      </c>
      <c r="E237" s="177">
        <f t="shared" si="30"/>
        <v>0</v>
      </c>
      <c r="F237" s="222">
        <f t="shared" si="31"/>
        <v>0</v>
      </c>
      <c r="G237" s="222"/>
      <c r="H237" s="161">
        <f t="shared" si="35"/>
        <v>0</v>
      </c>
      <c r="I237" s="177">
        <f t="shared" si="32"/>
        <v>0</v>
      </c>
      <c r="J237" s="218">
        <f t="shared" si="36"/>
        <v>0</v>
      </c>
      <c r="K237" s="218">
        <f t="shared" si="37"/>
        <v>0</v>
      </c>
      <c r="L237" s="173"/>
      <c r="M237" s="173"/>
      <c r="N237" s="173"/>
      <c r="O237" s="173"/>
      <c r="P237" s="173"/>
      <c r="Q237" s="173"/>
      <c r="R237" s="173"/>
      <c r="S237" s="173"/>
      <c r="T237" s="173"/>
      <c r="U237" s="173"/>
      <c r="V237" s="173"/>
      <c r="W237" s="173"/>
      <c r="X237" s="173"/>
    </row>
    <row r="238" spans="2:24" x14ac:dyDescent="0.35">
      <c r="B238" s="170">
        <f t="shared" si="33"/>
        <v>0</v>
      </c>
      <c r="C238" s="190">
        <f t="shared" si="34"/>
        <v>0</v>
      </c>
      <c r="D238" s="162">
        <f t="shared" si="29"/>
        <v>0</v>
      </c>
      <c r="E238" s="177">
        <f t="shared" si="30"/>
        <v>0</v>
      </c>
      <c r="F238" s="222">
        <f t="shared" si="31"/>
        <v>0</v>
      </c>
      <c r="G238" s="222"/>
      <c r="H238" s="161">
        <f t="shared" si="35"/>
        <v>0</v>
      </c>
      <c r="I238" s="177">
        <f t="shared" si="32"/>
        <v>0</v>
      </c>
      <c r="J238" s="218">
        <f t="shared" si="36"/>
        <v>0</v>
      </c>
      <c r="K238" s="218">
        <f t="shared" si="37"/>
        <v>0</v>
      </c>
      <c r="L238" s="173"/>
      <c r="M238" s="173"/>
      <c r="N238" s="173"/>
      <c r="O238" s="173"/>
      <c r="P238" s="173"/>
      <c r="Q238" s="173"/>
      <c r="R238" s="173"/>
      <c r="S238" s="173"/>
      <c r="T238" s="173"/>
      <c r="U238" s="173"/>
      <c r="V238" s="173"/>
      <c r="W238" s="173"/>
      <c r="X238" s="173"/>
    </row>
    <row r="239" spans="2:24" x14ac:dyDescent="0.35">
      <c r="B239" s="170">
        <f t="shared" si="33"/>
        <v>0</v>
      </c>
      <c r="C239" s="190">
        <f t="shared" si="34"/>
        <v>0</v>
      </c>
      <c r="D239" s="162">
        <f t="shared" si="29"/>
        <v>0</v>
      </c>
      <c r="E239" s="177">
        <f t="shared" si="30"/>
        <v>0</v>
      </c>
      <c r="F239" s="222">
        <f t="shared" si="31"/>
        <v>0</v>
      </c>
      <c r="G239" s="222"/>
      <c r="H239" s="161">
        <f t="shared" si="35"/>
        <v>0</v>
      </c>
      <c r="I239" s="177">
        <f t="shared" si="32"/>
        <v>0</v>
      </c>
      <c r="J239" s="218">
        <f t="shared" si="36"/>
        <v>0</v>
      </c>
      <c r="K239" s="218">
        <f t="shared" si="37"/>
        <v>0</v>
      </c>
      <c r="L239" s="173"/>
      <c r="M239" s="173"/>
      <c r="N239" s="173"/>
      <c r="O239" s="173"/>
      <c r="P239" s="173"/>
      <c r="Q239" s="173"/>
      <c r="R239" s="173"/>
      <c r="S239" s="173"/>
      <c r="T239" s="173"/>
      <c r="U239" s="173"/>
      <c r="V239" s="173"/>
      <c r="W239" s="173"/>
      <c r="X239" s="173"/>
    </row>
    <row r="240" spans="2:24" x14ac:dyDescent="0.35">
      <c r="B240" s="170">
        <f t="shared" si="33"/>
        <v>0</v>
      </c>
      <c r="C240" s="190">
        <f t="shared" si="34"/>
        <v>0</v>
      </c>
      <c r="D240" s="162">
        <f t="shared" si="29"/>
        <v>0</v>
      </c>
      <c r="E240" s="177">
        <f t="shared" si="30"/>
        <v>0</v>
      </c>
      <c r="F240" s="222">
        <f t="shared" si="31"/>
        <v>0</v>
      </c>
      <c r="G240" s="222"/>
      <c r="H240" s="161">
        <f t="shared" si="35"/>
        <v>0</v>
      </c>
      <c r="I240" s="177">
        <f t="shared" si="32"/>
        <v>0</v>
      </c>
      <c r="J240" s="218">
        <f t="shared" si="36"/>
        <v>0</v>
      </c>
      <c r="K240" s="218">
        <f t="shared" si="37"/>
        <v>0</v>
      </c>
      <c r="L240" s="173"/>
      <c r="M240" s="173"/>
      <c r="N240" s="173"/>
      <c r="O240" s="173"/>
      <c r="P240" s="173"/>
      <c r="Q240" s="173"/>
      <c r="R240" s="173"/>
      <c r="S240" s="173"/>
      <c r="T240" s="173"/>
      <c r="U240" s="173"/>
      <c r="V240" s="173"/>
      <c r="W240" s="173"/>
      <c r="X240" s="173"/>
    </row>
    <row r="241" spans="2:24" x14ac:dyDescent="0.35">
      <c r="B241" s="170">
        <f t="shared" si="33"/>
        <v>0</v>
      </c>
      <c r="C241" s="190">
        <f t="shared" si="34"/>
        <v>0</v>
      </c>
      <c r="D241" s="162">
        <f t="shared" si="29"/>
        <v>0</v>
      </c>
      <c r="E241" s="177">
        <f t="shared" si="30"/>
        <v>0</v>
      </c>
      <c r="F241" s="222">
        <f t="shared" si="31"/>
        <v>0</v>
      </c>
      <c r="G241" s="222"/>
      <c r="H241" s="161">
        <f t="shared" si="35"/>
        <v>0</v>
      </c>
      <c r="I241" s="177">
        <f t="shared" si="32"/>
        <v>0</v>
      </c>
      <c r="J241" s="218">
        <f t="shared" si="36"/>
        <v>0</v>
      </c>
      <c r="K241" s="218">
        <f t="shared" si="37"/>
        <v>0</v>
      </c>
      <c r="L241" s="173"/>
      <c r="M241" s="173"/>
      <c r="N241" s="173"/>
      <c r="O241" s="173"/>
      <c r="P241" s="173"/>
      <c r="Q241" s="173"/>
      <c r="R241" s="173"/>
      <c r="S241" s="173"/>
      <c r="T241" s="173"/>
      <c r="U241" s="173"/>
      <c r="V241" s="173"/>
      <c r="W241" s="173"/>
      <c r="X241" s="173"/>
    </row>
    <row r="242" spans="2:24" x14ac:dyDescent="0.35">
      <c r="B242" s="170">
        <f t="shared" si="33"/>
        <v>0</v>
      </c>
      <c r="C242" s="190">
        <f t="shared" si="34"/>
        <v>0</v>
      </c>
      <c r="D242" s="162">
        <f t="shared" si="29"/>
        <v>0</v>
      </c>
      <c r="E242" s="177">
        <f t="shared" si="30"/>
        <v>0</v>
      </c>
      <c r="F242" s="222">
        <f t="shared" si="31"/>
        <v>0</v>
      </c>
      <c r="G242" s="222"/>
      <c r="H242" s="161">
        <f t="shared" si="35"/>
        <v>0</v>
      </c>
      <c r="I242" s="177">
        <f t="shared" si="32"/>
        <v>0</v>
      </c>
      <c r="J242" s="218">
        <f t="shared" si="36"/>
        <v>0</v>
      </c>
      <c r="K242" s="218">
        <f t="shared" si="37"/>
        <v>0</v>
      </c>
      <c r="L242" s="173"/>
      <c r="M242" s="173"/>
      <c r="N242" s="173"/>
      <c r="O242" s="173"/>
      <c r="P242" s="173"/>
      <c r="Q242" s="173"/>
      <c r="R242" s="173"/>
      <c r="S242" s="173"/>
      <c r="T242" s="173"/>
      <c r="U242" s="173"/>
      <c r="V242" s="173"/>
      <c r="W242" s="173"/>
      <c r="X242" s="173"/>
    </row>
    <row r="243" spans="2:24" x14ac:dyDescent="0.35">
      <c r="B243" s="170">
        <f t="shared" si="33"/>
        <v>0</v>
      </c>
      <c r="C243" s="190">
        <f t="shared" si="34"/>
        <v>0</v>
      </c>
      <c r="D243" s="162">
        <f t="shared" si="29"/>
        <v>0</v>
      </c>
      <c r="E243" s="177">
        <f t="shared" si="30"/>
        <v>0</v>
      </c>
      <c r="F243" s="222">
        <f t="shared" si="31"/>
        <v>0</v>
      </c>
      <c r="G243" s="222"/>
      <c r="H243" s="161">
        <f t="shared" si="35"/>
        <v>0</v>
      </c>
      <c r="I243" s="177">
        <f t="shared" si="32"/>
        <v>0</v>
      </c>
      <c r="J243" s="218">
        <f t="shared" si="36"/>
        <v>0</v>
      </c>
      <c r="K243" s="218">
        <f t="shared" si="37"/>
        <v>0</v>
      </c>
      <c r="L243" s="173"/>
      <c r="M243" s="173"/>
      <c r="N243" s="173"/>
      <c r="O243" s="173"/>
      <c r="P243" s="173"/>
      <c r="Q243" s="173"/>
      <c r="R243" s="173"/>
      <c r="S243" s="173"/>
      <c r="T243" s="173"/>
      <c r="U243" s="173"/>
      <c r="V243" s="173"/>
      <c r="W243" s="173"/>
      <c r="X243" s="173"/>
    </row>
    <row r="244" spans="2:24" x14ac:dyDescent="0.35">
      <c r="B244" s="170">
        <f t="shared" si="33"/>
        <v>0</v>
      </c>
      <c r="C244" s="190">
        <f t="shared" si="34"/>
        <v>0</v>
      </c>
      <c r="D244" s="162">
        <f t="shared" si="29"/>
        <v>0</v>
      </c>
      <c r="E244" s="177">
        <f t="shared" si="30"/>
        <v>0</v>
      </c>
      <c r="F244" s="222">
        <f t="shared" si="31"/>
        <v>0</v>
      </c>
      <c r="G244" s="222"/>
      <c r="H244" s="161">
        <f t="shared" si="35"/>
        <v>0</v>
      </c>
      <c r="I244" s="177">
        <f t="shared" si="32"/>
        <v>0</v>
      </c>
      <c r="J244" s="218">
        <f t="shared" si="36"/>
        <v>0</v>
      </c>
      <c r="K244" s="218">
        <f t="shared" si="37"/>
        <v>0</v>
      </c>
      <c r="L244" s="173"/>
      <c r="M244" s="173"/>
      <c r="N244" s="173"/>
      <c r="O244" s="173"/>
      <c r="P244" s="173"/>
      <c r="Q244" s="173"/>
      <c r="R244" s="173"/>
      <c r="S244" s="173"/>
      <c r="T244" s="173"/>
      <c r="U244" s="173"/>
      <c r="V244" s="173"/>
      <c r="W244" s="173"/>
      <c r="X244" s="173"/>
    </row>
    <row r="245" spans="2:24" x14ac:dyDescent="0.35">
      <c r="B245" s="170">
        <f t="shared" si="33"/>
        <v>0</v>
      </c>
      <c r="C245" s="190">
        <f t="shared" si="34"/>
        <v>0</v>
      </c>
      <c r="D245" s="162">
        <f t="shared" si="29"/>
        <v>0</v>
      </c>
      <c r="E245" s="177">
        <f t="shared" si="30"/>
        <v>0</v>
      </c>
      <c r="F245" s="222">
        <f t="shared" si="31"/>
        <v>0</v>
      </c>
      <c r="G245" s="222"/>
      <c r="H245" s="161">
        <f t="shared" si="35"/>
        <v>0</v>
      </c>
      <c r="I245" s="177">
        <f t="shared" si="32"/>
        <v>0</v>
      </c>
      <c r="J245" s="218">
        <f t="shared" si="36"/>
        <v>0</v>
      </c>
      <c r="K245" s="218">
        <f t="shared" si="37"/>
        <v>0</v>
      </c>
      <c r="L245" s="173"/>
      <c r="M245" s="173"/>
      <c r="N245" s="173"/>
      <c r="O245" s="173"/>
      <c r="P245" s="173"/>
      <c r="Q245" s="173"/>
      <c r="R245" s="173"/>
      <c r="S245" s="173"/>
      <c r="T245" s="173"/>
      <c r="U245" s="173"/>
      <c r="V245" s="173"/>
      <c r="W245" s="173"/>
      <c r="X245" s="173"/>
    </row>
    <row r="246" spans="2:24" x14ac:dyDescent="0.35">
      <c r="B246" s="170">
        <f t="shared" si="33"/>
        <v>0</v>
      </c>
      <c r="C246" s="190">
        <f t="shared" si="34"/>
        <v>0</v>
      </c>
      <c r="D246" s="162">
        <f t="shared" si="29"/>
        <v>0</v>
      </c>
      <c r="E246" s="177">
        <f t="shared" si="30"/>
        <v>0</v>
      </c>
      <c r="F246" s="222">
        <f t="shared" si="31"/>
        <v>0</v>
      </c>
      <c r="G246" s="222"/>
      <c r="H246" s="161">
        <f t="shared" si="35"/>
        <v>0</v>
      </c>
      <c r="I246" s="177">
        <f t="shared" si="32"/>
        <v>0</v>
      </c>
      <c r="J246" s="218">
        <f t="shared" si="36"/>
        <v>0</v>
      </c>
      <c r="K246" s="218">
        <f t="shared" si="37"/>
        <v>0</v>
      </c>
      <c r="L246" s="173"/>
      <c r="M246" s="173"/>
      <c r="N246" s="173"/>
      <c r="O246" s="173"/>
      <c r="P246" s="173"/>
      <c r="Q246" s="173"/>
      <c r="R246" s="173"/>
      <c r="S246" s="173"/>
      <c r="T246" s="173"/>
      <c r="U246" s="173"/>
      <c r="V246" s="173"/>
      <c r="W246" s="173"/>
      <c r="X246" s="173"/>
    </row>
    <row r="247" spans="2:24" x14ac:dyDescent="0.35">
      <c r="B247" s="170">
        <f t="shared" si="33"/>
        <v>0</v>
      </c>
      <c r="C247" s="190">
        <f t="shared" si="34"/>
        <v>0</v>
      </c>
      <c r="D247" s="162">
        <f t="shared" si="29"/>
        <v>0</v>
      </c>
      <c r="E247" s="177">
        <f t="shared" si="30"/>
        <v>0</v>
      </c>
      <c r="F247" s="222">
        <f t="shared" si="31"/>
        <v>0</v>
      </c>
      <c r="G247" s="222"/>
      <c r="H247" s="161">
        <f t="shared" si="35"/>
        <v>0</v>
      </c>
      <c r="I247" s="177">
        <f t="shared" si="32"/>
        <v>0</v>
      </c>
      <c r="J247" s="218">
        <f t="shared" si="36"/>
        <v>0</v>
      </c>
      <c r="K247" s="218">
        <f t="shared" si="37"/>
        <v>0</v>
      </c>
      <c r="L247" s="173"/>
      <c r="M247" s="173"/>
      <c r="N247" s="173"/>
      <c r="O247" s="173"/>
      <c r="P247" s="173"/>
      <c r="Q247" s="173"/>
      <c r="R247" s="173"/>
      <c r="S247" s="173"/>
      <c r="T247" s="173"/>
      <c r="U247" s="173"/>
      <c r="V247" s="173"/>
      <c r="W247" s="173"/>
      <c r="X247" s="173"/>
    </row>
    <row r="248" spans="2:24" x14ac:dyDescent="0.35">
      <c r="B248" s="170">
        <f t="shared" si="33"/>
        <v>0</v>
      </c>
      <c r="C248" s="190">
        <f t="shared" si="34"/>
        <v>0</v>
      </c>
      <c r="D248" s="162">
        <f t="shared" si="29"/>
        <v>0</v>
      </c>
      <c r="E248" s="177">
        <f t="shared" si="30"/>
        <v>0</v>
      </c>
      <c r="F248" s="222">
        <f t="shared" si="31"/>
        <v>0</v>
      </c>
      <c r="G248" s="222"/>
      <c r="H248" s="161">
        <f t="shared" si="35"/>
        <v>0</v>
      </c>
      <c r="I248" s="177">
        <f t="shared" si="32"/>
        <v>0</v>
      </c>
      <c r="J248" s="218">
        <f t="shared" si="36"/>
        <v>0</v>
      </c>
      <c r="K248" s="218">
        <f t="shared" si="37"/>
        <v>0</v>
      </c>
      <c r="L248" s="173"/>
      <c r="M248" s="173"/>
      <c r="N248" s="173"/>
      <c r="O248" s="173"/>
      <c r="P248" s="173"/>
      <c r="Q248" s="173"/>
      <c r="R248" s="173"/>
      <c r="S248" s="173"/>
      <c r="T248" s="173"/>
      <c r="U248" s="173"/>
      <c r="V248" s="173"/>
      <c r="W248" s="173"/>
      <c r="X248" s="173"/>
    </row>
    <row r="249" spans="2:24" x14ac:dyDescent="0.35">
      <c r="B249" s="170">
        <f t="shared" si="33"/>
        <v>0</v>
      </c>
      <c r="C249" s="190">
        <f t="shared" si="34"/>
        <v>0</v>
      </c>
      <c r="D249" s="162">
        <f t="shared" si="29"/>
        <v>0</v>
      </c>
      <c r="E249" s="177">
        <f t="shared" si="30"/>
        <v>0</v>
      </c>
      <c r="F249" s="222">
        <f t="shared" si="31"/>
        <v>0</v>
      </c>
      <c r="G249" s="222"/>
      <c r="H249" s="161">
        <f t="shared" si="35"/>
        <v>0</v>
      </c>
      <c r="I249" s="177">
        <f t="shared" si="32"/>
        <v>0</v>
      </c>
      <c r="J249" s="218">
        <f t="shared" si="36"/>
        <v>0</v>
      </c>
      <c r="K249" s="218">
        <f t="shared" si="37"/>
        <v>0</v>
      </c>
      <c r="L249" s="173"/>
      <c r="M249" s="173"/>
      <c r="N249" s="173"/>
      <c r="O249" s="173"/>
      <c r="P249" s="173"/>
      <c r="Q249" s="173"/>
      <c r="R249" s="173"/>
      <c r="S249" s="173"/>
      <c r="T249" s="173"/>
      <c r="U249" s="173"/>
      <c r="V249" s="173"/>
      <c r="W249" s="173"/>
      <c r="X249" s="173"/>
    </row>
    <row r="250" spans="2:24" x14ac:dyDescent="0.35">
      <c r="B250" s="170">
        <f t="shared" si="33"/>
        <v>0</v>
      </c>
      <c r="C250" s="190">
        <f t="shared" si="34"/>
        <v>0</v>
      </c>
      <c r="D250" s="162">
        <f t="shared" si="29"/>
        <v>0</v>
      </c>
      <c r="E250" s="177">
        <f t="shared" si="30"/>
        <v>0</v>
      </c>
      <c r="F250" s="222">
        <f t="shared" si="31"/>
        <v>0</v>
      </c>
      <c r="G250" s="222"/>
      <c r="H250" s="161">
        <f t="shared" si="35"/>
        <v>0</v>
      </c>
      <c r="I250" s="177">
        <f t="shared" si="32"/>
        <v>0</v>
      </c>
      <c r="J250" s="218">
        <f t="shared" si="36"/>
        <v>0</v>
      </c>
      <c r="K250" s="218">
        <f t="shared" si="37"/>
        <v>0</v>
      </c>
      <c r="L250" s="173"/>
      <c r="M250" s="173"/>
      <c r="N250" s="173"/>
      <c r="O250" s="173"/>
      <c r="P250" s="173"/>
      <c r="Q250" s="173"/>
      <c r="R250" s="173"/>
      <c r="S250" s="173"/>
      <c r="T250" s="173"/>
      <c r="U250" s="173"/>
      <c r="V250" s="173"/>
      <c r="W250" s="173"/>
      <c r="X250" s="173"/>
    </row>
    <row r="251" spans="2:24" x14ac:dyDescent="0.35">
      <c r="B251" s="170">
        <f t="shared" si="33"/>
        <v>0</v>
      </c>
      <c r="C251" s="190">
        <f t="shared" si="34"/>
        <v>0</v>
      </c>
      <c r="D251" s="162">
        <f t="shared" si="29"/>
        <v>0</v>
      </c>
      <c r="E251" s="177">
        <f t="shared" si="30"/>
        <v>0</v>
      </c>
      <c r="F251" s="222">
        <f t="shared" si="31"/>
        <v>0</v>
      </c>
      <c r="G251" s="222"/>
      <c r="H251" s="161">
        <f t="shared" si="35"/>
        <v>0</v>
      </c>
      <c r="I251" s="177">
        <f t="shared" si="32"/>
        <v>0</v>
      </c>
      <c r="J251" s="218">
        <f t="shared" si="36"/>
        <v>0</v>
      </c>
      <c r="K251" s="218">
        <f t="shared" si="37"/>
        <v>0</v>
      </c>
      <c r="L251" s="173"/>
      <c r="M251" s="173"/>
      <c r="N251" s="173"/>
      <c r="O251" s="173"/>
      <c r="P251" s="173"/>
      <c r="Q251" s="173"/>
      <c r="R251" s="173"/>
      <c r="S251" s="173"/>
      <c r="T251" s="173"/>
      <c r="U251" s="173"/>
      <c r="V251" s="173"/>
      <c r="W251" s="173"/>
      <c r="X251" s="173"/>
    </row>
    <row r="252" spans="2:24" x14ac:dyDescent="0.35">
      <c r="B252" s="170">
        <f t="shared" si="33"/>
        <v>0</v>
      </c>
      <c r="C252" s="190">
        <f t="shared" si="34"/>
        <v>0</v>
      </c>
      <c r="D252" s="162">
        <f t="shared" si="29"/>
        <v>0</v>
      </c>
      <c r="E252" s="177">
        <f t="shared" si="30"/>
        <v>0</v>
      </c>
      <c r="F252" s="222">
        <f t="shared" si="31"/>
        <v>0</v>
      </c>
      <c r="G252" s="222"/>
      <c r="H252" s="161">
        <f t="shared" si="35"/>
        <v>0</v>
      </c>
      <c r="I252" s="177">
        <f t="shared" si="32"/>
        <v>0</v>
      </c>
      <c r="J252" s="218">
        <f t="shared" si="36"/>
        <v>0</v>
      </c>
      <c r="K252" s="218">
        <f t="shared" si="37"/>
        <v>0</v>
      </c>
      <c r="L252" s="173"/>
      <c r="M252" s="173"/>
      <c r="N252" s="173"/>
      <c r="O252" s="173"/>
      <c r="P252" s="173"/>
      <c r="Q252" s="173"/>
      <c r="R252" s="173"/>
      <c r="S252" s="173"/>
      <c r="T252" s="173"/>
      <c r="U252" s="173"/>
      <c r="V252" s="173"/>
      <c r="W252" s="173"/>
      <c r="X252" s="173"/>
    </row>
    <row r="253" spans="2:24" x14ac:dyDescent="0.35">
      <c r="B253" s="170">
        <f t="shared" si="33"/>
        <v>0</v>
      </c>
      <c r="C253" s="190">
        <f t="shared" si="34"/>
        <v>0</v>
      </c>
      <c r="D253" s="162">
        <f t="shared" si="29"/>
        <v>0</v>
      </c>
      <c r="E253" s="177">
        <f t="shared" si="30"/>
        <v>0</v>
      </c>
      <c r="F253" s="222">
        <f t="shared" si="31"/>
        <v>0</v>
      </c>
      <c r="G253" s="222"/>
      <c r="H253" s="161">
        <f t="shared" si="35"/>
        <v>0</v>
      </c>
      <c r="I253" s="177">
        <f t="shared" si="32"/>
        <v>0</v>
      </c>
      <c r="J253" s="218">
        <f t="shared" si="36"/>
        <v>0</v>
      </c>
      <c r="K253" s="218">
        <f t="shared" si="37"/>
        <v>0</v>
      </c>
      <c r="L253" s="173"/>
      <c r="M253" s="173"/>
      <c r="N253" s="173"/>
      <c r="O253" s="173"/>
      <c r="P253" s="173"/>
      <c r="Q253" s="173"/>
      <c r="R253" s="173"/>
      <c r="S253" s="173"/>
      <c r="T253" s="173"/>
      <c r="U253" s="173"/>
      <c r="V253" s="173"/>
      <c r="W253" s="173"/>
      <c r="X253" s="173"/>
    </row>
    <row r="254" spans="2:24" x14ac:dyDescent="0.35">
      <c r="B254" s="170">
        <f t="shared" si="33"/>
        <v>0</v>
      </c>
      <c r="C254" s="190">
        <f t="shared" si="34"/>
        <v>0</v>
      </c>
      <c r="D254" s="162">
        <f t="shared" si="29"/>
        <v>0</v>
      </c>
      <c r="E254" s="177">
        <f t="shared" si="30"/>
        <v>0</v>
      </c>
      <c r="F254" s="222">
        <f t="shared" si="31"/>
        <v>0</v>
      </c>
      <c r="G254" s="222"/>
      <c r="H254" s="161">
        <f t="shared" si="35"/>
        <v>0</v>
      </c>
      <c r="I254" s="177">
        <f t="shared" si="32"/>
        <v>0</v>
      </c>
      <c r="J254" s="218">
        <f t="shared" si="36"/>
        <v>0</v>
      </c>
      <c r="K254" s="218">
        <f t="shared" si="37"/>
        <v>0</v>
      </c>
      <c r="L254" s="173"/>
      <c r="M254" s="173"/>
      <c r="N254" s="173"/>
      <c r="O254" s="173"/>
      <c r="P254" s="173"/>
      <c r="Q254" s="173"/>
      <c r="R254" s="173"/>
      <c r="S254" s="173"/>
      <c r="T254" s="173"/>
      <c r="U254" s="173"/>
      <c r="V254" s="173"/>
      <c r="W254" s="173"/>
      <c r="X254" s="173"/>
    </row>
    <row r="255" spans="2:24" x14ac:dyDescent="0.35">
      <c r="B255" s="170">
        <f t="shared" si="33"/>
        <v>0</v>
      </c>
      <c r="C255" s="190">
        <f t="shared" si="34"/>
        <v>0</v>
      </c>
      <c r="D255" s="162">
        <f t="shared" si="29"/>
        <v>0</v>
      </c>
      <c r="E255" s="177">
        <f t="shared" si="30"/>
        <v>0</v>
      </c>
      <c r="F255" s="222">
        <f t="shared" si="31"/>
        <v>0</v>
      </c>
      <c r="G255" s="222"/>
      <c r="H255" s="161">
        <f t="shared" si="35"/>
        <v>0</v>
      </c>
      <c r="I255" s="177">
        <f t="shared" si="32"/>
        <v>0</v>
      </c>
      <c r="J255" s="218">
        <f t="shared" si="36"/>
        <v>0</v>
      </c>
      <c r="K255" s="218">
        <f t="shared" si="37"/>
        <v>0</v>
      </c>
      <c r="L255" s="173"/>
      <c r="M255" s="173"/>
      <c r="N255" s="173"/>
      <c r="O255" s="173"/>
      <c r="P255" s="173"/>
      <c r="Q255" s="173"/>
      <c r="R255" s="173"/>
      <c r="S255" s="173"/>
      <c r="T255" s="173"/>
      <c r="U255" s="173"/>
      <c r="V255" s="173"/>
      <c r="W255" s="173"/>
      <c r="X255" s="173"/>
    </row>
    <row r="256" spans="2:24" x14ac:dyDescent="0.35">
      <c r="B256" s="170">
        <f t="shared" si="33"/>
        <v>0</v>
      </c>
      <c r="C256" s="190">
        <f t="shared" si="34"/>
        <v>0</v>
      </c>
      <c r="D256" s="162">
        <f t="shared" si="29"/>
        <v>0</v>
      </c>
      <c r="E256" s="177">
        <f t="shared" si="30"/>
        <v>0</v>
      </c>
      <c r="F256" s="222">
        <f t="shared" si="31"/>
        <v>0</v>
      </c>
      <c r="G256" s="222"/>
      <c r="H256" s="161">
        <f t="shared" si="35"/>
        <v>0</v>
      </c>
      <c r="I256" s="177">
        <f t="shared" si="32"/>
        <v>0</v>
      </c>
      <c r="J256" s="218">
        <f t="shared" si="36"/>
        <v>0</v>
      </c>
      <c r="K256" s="218">
        <f t="shared" si="37"/>
        <v>0</v>
      </c>
      <c r="L256" s="173"/>
      <c r="M256" s="173"/>
      <c r="N256" s="173"/>
      <c r="O256" s="173"/>
      <c r="P256" s="173"/>
      <c r="Q256" s="173"/>
      <c r="R256" s="173"/>
      <c r="S256" s="173"/>
      <c r="T256" s="173"/>
      <c r="U256" s="173"/>
      <c r="V256" s="173"/>
      <c r="W256" s="173"/>
      <c r="X256" s="173"/>
    </row>
    <row r="257" spans="2:24" x14ac:dyDescent="0.35">
      <c r="B257" s="170">
        <f t="shared" si="33"/>
        <v>0</v>
      </c>
      <c r="C257" s="190">
        <f t="shared" si="34"/>
        <v>0</v>
      </c>
      <c r="D257" s="162">
        <f t="shared" si="29"/>
        <v>0</v>
      </c>
      <c r="E257" s="177">
        <f t="shared" si="30"/>
        <v>0</v>
      </c>
      <c r="F257" s="222">
        <f t="shared" si="31"/>
        <v>0</v>
      </c>
      <c r="G257" s="222"/>
      <c r="H257" s="161">
        <f t="shared" si="35"/>
        <v>0</v>
      </c>
      <c r="I257" s="177">
        <f t="shared" si="32"/>
        <v>0</v>
      </c>
      <c r="J257" s="218">
        <f t="shared" si="36"/>
        <v>0</v>
      </c>
      <c r="K257" s="218">
        <f t="shared" si="37"/>
        <v>0</v>
      </c>
      <c r="L257" s="173"/>
      <c r="M257" s="173"/>
      <c r="N257" s="173"/>
      <c r="O257" s="173"/>
      <c r="P257" s="173"/>
      <c r="Q257" s="173"/>
      <c r="R257" s="173"/>
      <c r="S257" s="173"/>
      <c r="T257" s="173"/>
      <c r="U257" s="173"/>
      <c r="V257" s="173"/>
      <c r="W257" s="173"/>
      <c r="X257" s="173"/>
    </row>
    <row r="258" spans="2:24" x14ac:dyDescent="0.35">
      <c r="B258" s="170">
        <f t="shared" si="33"/>
        <v>0</v>
      </c>
      <c r="C258" s="190">
        <f t="shared" si="34"/>
        <v>0</v>
      </c>
      <c r="D258" s="162">
        <f t="shared" si="29"/>
        <v>0</v>
      </c>
      <c r="E258" s="177">
        <f t="shared" si="30"/>
        <v>0</v>
      </c>
      <c r="F258" s="222">
        <f t="shared" si="31"/>
        <v>0</v>
      </c>
      <c r="G258" s="222"/>
      <c r="H258" s="161">
        <f t="shared" si="35"/>
        <v>0</v>
      </c>
      <c r="I258" s="177">
        <f t="shared" si="32"/>
        <v>0</v>
      </c>
      <c r="J258" s="218">
        <f t="shared" si="36"/>
        <v>0</v>
      </c>
      <c r="K258" s="218">
        <f t="shared" si="37"/>
        <v>0</v>
      </c>
      <c r="L258" s="173"/>
      <c r="M258" s="173"/>
      <c r="N258" s="173"/>
      <c r="O258" s="173"/>
      <c r="P258" s="173"/>
      <c r="Q258" s="173"/>
      <c r="R258" s="173"/>
      <c r="S258" s="173"/>
      <c r="T258" s="173"/>
      <c r="U258" s="173"/>
      <c r="V258" s="173"/>
      <c r="W258" s="173"/>
      <c r="X258" s="173"/>
    </row>
    <row r="259" spans="2:24" x14ac:dyDescent="0.35">
      <c r="B259" s="170">
        <f t="shared" si="33"/>
        <v>0</v>
      </c>
      <c r="C259" s="190">
        <f t="shared" si="34"/>
        <v>0</v>
      </c>
      <c r="D259" s="162">
        <f t="shared" si="29"/>
        <v>0</v>
      </c>
      <c r="E259" s="177">
        <f t="shared" si="30"/>
        <v>0</v>
      </c>
      <c r="F259" s="222">
        <f t="shared" si="31"/>
        <v>0</v>
      </c>
      <c r="G259" s="222"/>
      <c r="H259" s="161">
        <f t="shared" si="35"/>
        <v>0</v>
      </c>
      <c r="I259" s="177">
        <f t="shared" si="32"/>
        <v>0</v>
      </c>
      <c r="J259" s="218">
        <f t="shared" si="36"/>
        <v>0</v>
      </c>
      <c r="K259" s="218">
        <f t="shared" si="37"/>
        <v>0</v>
      </c>
      <c r="L259" s="173"/>
      <c r="M259" s="173"/>
      <c r="N259" s="173"/>
      <c r="O259" s="173"/>
      <c r="P259" s="173"/>
      <c r="Q259" s="173"/>
      <c r="R259" s="173"/>
      <c r="S259" s="173"/>
      <c r="T259" s="173"/>
      <c r="U259" s="173"/>
      <c r="V259" s="173"/>
      <c r="W259" s="173"/>
      <c r="X259" s="173"/>
    </row>
    <row r="260" spans="2:24" x14ac:dyDescent="0.35">
      <c r="B260" s="170">
        <f t="shared" si="33"/>
        <v>0</v>
      </c>
      <c r="C260" s="190">
        <f t="shared" si="34"/>
        <v>0</v>
      </c>
      <c r="D260" s="162">
        <f t="shared" si="29"/>
        <v>0</v>
      </c>
      <c r="E260" s="177">
        <f t="shared" si="30"/>
        <v>0</v>
      </c>
      <c r="F260" s="222">
        <f t="shared" si="31"/>
        <v>0</v>
      </c>
      <c r="G260" s="222"/>
      <c r="H260" s="161">
        <f t="shared" si="35"/>
        <v>0</v>
      </c>
      <c r="I260" s="177">
        <f t="shared" si="32"/>
        <v>0</v>
      </c>
      <c r="J260" s="218">
        <f t="shared" si="36"/>
        <v>0</v>
      </c>
      <c r="K260" s="218">
        <f t="shared" si="37"/>
        <v>0</v>
      </c>
      <c r="L260" s="173"/>
      <c r="M260" s="173"/>
      <c r="N260" s="173"/>
      <c r="O260" s="173"/>
      <c r="P260" s="173"/>
      <c r="Q260" s="173"/>
      <c r="R260" s="173"/>
      <c r="S260" s="173"/>
      <c r="T260" s="173"/>
      <c r="U260" s="173"/>
      <c r="V260" s="173"/>
      <c r="W260" s="173"/>
      <c r="X260" s="173"/>
    </row>
    <row r="261" spans="2:24" x14ac:dyDescent="0.35">
      <c r="B261" s="170">
        <f t="shared" si="33"/>
        <v>0</v>
      </c>
      <c r="C261" s="190">
        <f t="shared" si="34"/>
        <v>0</v>
      </c>
      <c r="D261" s="162">
        <f t="shared" si="29"/>
        <v>0</v>
      </c>
      <c r="E261" s="177">
        <f t="shared" si="30"/>
        <v>0</v>
      </c>
      <c r="F261" s="222">
        <f t="shared" si="31"/>
        <v>0</v>
      </c>
      <c r="G261" s="222"/>
      <c r="H261" s="161">
        <f t="shared" si="35"/>
        <v>0</v>
      </c>
      <c r="I261" s="177">
        <f t="shared" si="32"/>
        <v>0</v>
      </c>
      <c r="J261" s="218">
        <f t="shared" si="36"/>
        <v>0</v>
      </c>
      <c r="K261" s="218">
        <f t="shared" si="37"/>
        <v>0</v>
      </c>
      <c r="L261" s="173"/>
      <c r="M261" s="173"/>
      <c r="N261" s="173"/>
      <c r="O261" s="173"/>
      <c r="P261" s="173"/>
      <c r="Q261" s="173"/>
      <c r="R261" s="173"/>
      <c r="S261" s="173"/>
      <c r="T261" s="173"/>
      <c r="U261" s="173"/>
      <c r="V261" s="173"/>
      <c r="W261" s="173"/>
      <c r="X261" s="173"/>
    </row>
    <row r="262" spans="2:24" x14ac:dyDescent="0.35">
      <c r="B262" s="170">
        <f t="shared" si="33"/>
        <v>0</v>
      </c>
      <c r="C262" s="190">
        <f t="shared" si="34"/>
        <v>0</v>
      </c>
      <c r="D262" s="162">
        <f t="shared" si="29"/>
        <v>0</v>
      </c>
      <c r="E262" s="177">
        <f t="shared" si="30"/>
        <v>0</v>
      </c>
      <c r="F262" s="222">
        <f t="shared" si="31"/>
        <v>0</v>
      </c>
      <c r="G262" s="222"/>
      <c r="H262" s="161">
        <f t="shared" si="35"/>
        <v>0</v>
      </c>
      <c r="I262" s="177">
        <f t="shared" si="32"/>
        <v>0</v>
      </c>
      <c r="J262" s="218">
        <f t="shared" si="36"/>
        <v>0</v>
      </c>
      <c r="K262" s="218">
        <f t="shared" si="37"/>
        <v>0</v>
      </c>
      <c r="L262" s="173"/>
      <c r="M262" s="173"/>
      <c r="N262" s="173"/>
      <c r="O262" s="173"/>
      <c r="P262" s="173"/>
      <c r="Q262" s="173"/>
      <c r="R262" s="173"/>
      <c r="S262" s="173"/>
      <c r="T262" s="173"/>
      <c r="U262" s="173"/>
      <c r="V262" s="173"/>
      <c r="W262" s="173"/>
      <c r="X262" s="173"/>
    </row>
    <row r="263" spans="2:24" x14ac:dyDescent="0.35">
      <c r="B263" s="170">
        <f t="shared" si="33"/>
        <v>0</v>
      </c>
      <c r="C263" s="190">
        <f t="shared" si="34"/>
        <v>0</v>
      </c>
      <c r="D263" s="162">
        <f t="shared" si="29"/>
        <v>0</v>
      </c>
      <c r="E263" s="177">
        <f t="shared" si="30"/>
        <v>0</v>
      </c>
      <c r="F263" s="222">
        <f t="shared" si="31"/>
        <v>0</v>
      </c>
      <c r="G263" s="222"/>
      <c r="H263" s="161">
        <f t="shared" si="35"/>
        <v>0</v>
      </c>
      <c r="I263" s="177">
        <f t="shared" si="32"/>
        <v>0</v>
      </c>
      <c r="J263" s="218">
        <f t="shared" si="36"/>
        <v>0</v>
      </c>
      <c r="K263" s="218">
        <f t="shared" si="37"/>
        <v>0</v>
      </c>
      <c r="L263" s="173"/>
      <c r="M263" s="173"/>
      <c r="N263" s="173"/>
      <c r="O263" s="173"/>
      <c r="P263" s="173"/>
      <c r="Q263" s="173"/>
      <c r="R263" s="173"/>
      <c r="S263" s="173"/>
      <c r="T263" s="173"/>
      <c r="U263" s="173"/>
      <c r="V263" s="173"/>
      <c r="W263" s="173"/>
      <c r="X263" s="173"/>
    </row>
    <row r="264" spans="2:24" x14ac:dyDescent="0.35">
      <c r="B264" s="170">
        <f t="shared" si="33"/>
        <v>0</v>
      </c>
      <c r="C264" s="190">
        <f t="shared" si="34"/>
        <v>0</v>
      </c>
      <c r="D264" s="162">
        <f t="shared" si="29"/>
        <v>0</v>
      </c>
      <c r="E264" s="177">
        <f t="shared" si="30"/>
        <v>0</v>
      </c>
      <c r="F264" s="222">
        <f t="shared" si="31"/>
        <v>0</v>
      </c>
      <c r="G264" s="222"/>
      <c r="H264" s="161">
        <f t="shared" si="35"/>
        <v>0</v>
      </c>
      <c r="I264" s="177">
        <f t="shared" si="32"/>
        <v>0</v>
      </c>
      <c r="J264" s="218">
        <f t="shared" si="36"/>
        <v>0</v>
      </c>
      <c r="K264" s="218">
        <f t="shared" si="37"/>
        <v>0</v>
      </c>
      <c r="L264" s="173"/>
      <c r="M264" s="173"/>
      <c r="N264" s="173"/>
      <c r="O264" s="173"/>
      <c r="P264" s="173"/>
      <c r="Q264" s="173"/>
      <c r="R264" s="173"/>
      <c r="S264" s="173"/>
      <c r="T264" s="173"/>
      <c r="U264" s="173"/>
      <c r="V264" s="173"/>
      <c r="W264" s="173"/>
      <c r="X264" s="173"/>
    </row>
    <row r="265" spans="2:24" x14ac:dyDescent="0.35">
      <c r="B265" s="170">
        <f t="shared" si="33"/>
        <v>0</v>
      </c>
      <c r="C265" s="190">
        <f t="shared" si="34"/>
        <v>0</v>
      </c>
      <c r="D265" s="162">
        <f t="shared" si="29"/>
        <v>0</v>
      </c>
      <c r="E265" s="177">
        <f t="shared" si="30"/>
        <v>0</v>
      </c>
      <c r="F265" s="222">
        <f t="shared" si="31"/>
        <v>0</v>
      </c>
      <c r="G265" s="222"/>
      <c r="H265" s="161">
        <f t="shared" si="35"/>
        <v>0</v>
      </c>
      <c r="I265" s="177">
        <f t="shared" si="32"/>
        <v>0</v>
      </c>
      <c r="J265" s="218">
        <f t="shared" si="36"/>
        <v>0</v>
      </c>
      <c r="K265" s="218">
        <f t="shared" si="37"/>
        <v>0</v>
      </c>
      <c r="L265" s="173"/>
      <c r="M265" s="173"/>
      <c r="N265" s="173"/>
      <c r="O265" s="173"/>
      <c r="P265" s="173"/>
      <c r="Q265" s="173"/>
      <c r="R265" s="173"/>
      <c r="S265" s="173"/>
      <c r="T265" s="173"/>
      <c r="U265" s="173"/>
      <c r="V265" s="173"/>
      <c r="W265" s="173"/>
      <c r="X265" s="173"/>
    </row>
    <row r="266" spans="2:24" x14ac:dyDescent="0.35">
      <c r="B266" s="170">
        <f t="shared" si="33"/>
        <v>0</v>
      </c>
      <c r="C266" s="190">
        <f t="shared" si="34"/>
        <v>0</v>
      </c>
      <c r="D266" s="162">
        <f t="shared" si="29"/>
        <v>0</v>
      </c>
      <c r="E266" s="177">
        <f t="shared" si="30"/>
        <v>0</v>
      </c>
      <c r="F266" s="222">
        <f t="shared" si="31"/>
        <v>0</v>
      </c>
      <c r="G266" s="222"/>
      <c r="H266" s="161">
        <f t="shared" si="35"/>
        <v>0</v>
      </c>
      <c r="I266" s="177">
        <f t="shared" si="32"/>
        <v>0</v>
      </c>
      <c r="J266" s="218">
        <f t="shared" si="36"/>
        <v>0</v>
      </c>
      <c r="K266" s="218">
        <f t="shared" si="37"/>
        <v>0</v>
      </c>
      <c r="L266" s="173"/>
      <c r="M266" s="173"/>
      <c r="N266" s="173"/>
      <c r="O266" s="173"/>
      <c r="P266" s="173"/>
      <c r="Q266" s="173"/>
      <c r="R266" s="173"/>
      <c r="S266" s="173"/>
      <c r="T266" s="173"/>
      <c r="U266" s="173"/>
      <c r="V266" s="173"/>
      <c r="W266" s="173"/>
      <c r="X266" s="173"/>
    </row>
    <row r="267" spans="2:24" x14ac:dyDescent="0.35">
      <c r="B267" s="170">
        <f t="shared" si="33"/>
        <v>0</v>
      </c>
      <c r="C267" s="190">
        <f t="shared" si="34"/>
        <v>0</v>
      </c>
      <c r="D267" s="162">
        <f t="shared" si="29"/>
        <v>0</v>
      </c>
      <c r="E267" s="177">
        <f t="shared" si="30"/>
        <v>0</v>
      </c>
      <c r="F267" s="222">
        <f t="shared" si="31"/>
        <v>0</v>
      </c>
      <c r="G267" s="222"/>
      <c r="H267" s="161">
        <f t="shared" si="35"/>
        <v>0</v>
      </c>
      <c r="I267" s="177">
        <f t="shared" si="32"/>
        <v>0</v>
      </c>
      <c r="J267" s="218">
        <f t="shared" si="36"/>
        <v>0</v>
      </c>
      <c r="K267" s="218">
        <f t="shared" si="37"/>
        <v>0</v>
      </c>
      <c r="L267" s="173"/>
      <c r="M267" s="173"/>
      <c r="N267" s="173"/>
      <c r="O267" s="173"/>
      <c r="P267" s="173"/>
      <c r="Q267" s="173"/>
      <c r="R267" s="173"/>
      <c r="S267" s="173"/>
      <c r="T267" s="173"/>
      <c r="U267" s="173"/>
      <c r="V267" s="173"/>
      <c r="W267" s="173"/>
      <c r="X267" s="173"/>
    </row>
    <row r="268" spans="2:24" x14ac:dyDescent="0.35">
      <c r="B268" s="170">
        <f t="shared" si="33"/>
        <v>0</v>
      </c>
      <c r="C268" s="190">
        <f t="shared" si="34"/>
        <v>0</v>
      </c>
      <c r="D268" s="162">
        <f t="shared" si="29"/>
        <v>0</v>
      </c>
      <c r="E268" s="177">
        <f t="shared" si="30"/>
        <v>0</v>
      </c>
      <c r="F268" s="222">
        <f t="shared" si="31"/>
        <v>0</v>
      </c>
      <c r="G268" s="222"/>
      <c r="H268" s="161">
        <f t="shared" si="35"/>
        <v>0</v>
      </c>
      <c r="I268" s="177">
        <f t="shared" si="32"/>
        <v>0</v>
      </c>
      <c r="J268" s="218">
        <f t="shared" si="36"/>
        <v>0</v>
      </c>
      <c r="K268" s="218">
        <f t="shared" si="37"/>
        <v>0</v>
      </c>
      <c r="L268" s="173"/>
      <c r="M268" s="173"/>
      <c r="N268" s="173"/>
      <c r="O268" s="173"/>
      <c r="P268" s="173"/>
      <c r="Q268" s="173"/>
      <c r="R268" s="173"/>
      <c r="S268" s="173"/>
      <c r="T268" s="173"/>
      <c r="U268" s="173"/>
      <c r="V268" s="173"/>
      <c r="W268" s="173"/>
      <c r="X268" s="173"/>
    </row>
    <row r="269" spans="2:24" x14ac:dyDescent="0.35">
      <c r="B269" s="170">
        <f t="shared" si="33"/>
        <v>0</v>
      </c>
      <c r="C269" s="190">
        <f t="shared" si="34"/>
        <v>0</v>
      </c>
      <c r="D269" s="162">
        <f t="shared" si="29"/>
        <v>0</v>
      </c>
      <c r="E269" s="177">
        <f t="shared" si="30"/>
        <v>0</v>
      </c>
      <c r="F269" s="222">
        <f t="shared" si="31"/>
        <v>0</v>
      </c>
      <c r="G269" s="222"/>
      <c r="H269" s="161">
        <f t="shared" si="35"/>
        <v>0</v>
      </c>
      <c r="I269" s="177">
        <f t="shared" si="32"/>
        <v>0</v>
      </c>
      <c r="J269" s="218">
        <f t="shared" si="36"/>
        <v>0</v>
      </c>
      <c r="K269" s="218">
        <f t="shared" si="37"/>
        <v>0</v>
      </c>
      <c r="L269" s="173"/>
      <c r="M269" s="173"/>
      <c r="N269" s="173"/>
      <c r="O269" s="173"/>
      <c r="P269" s="173"/>
      <c r="Q269" s="173"/>
      <c r="R269" s="173"/>
      <c r="S269" s="173"/>
      <c r="T269" s="173"/>
      <c r="U269" s="173"/>
      <c r="V269" s="173"/>
      <c r="W269" s="173"/>
      <c r="X269" s="173"/>
    </row>
    <row r="270" spans="2:24" x14ac:dyDescent="0.35">
      <c r="B270" s="170">
        <f t="shared" si="33"/>
        <v>0</v>
      </c>
      <c r="C270" s="190">
        <f t="shared" si="34"/>
        <v>0</v>
      </c>
      <c r="D270" s="162">
        <f t="shared" si="29"/>
        <v>0</v>
      </c>
      <c r="E270" s="177">
        <f t="shared" si="30"/>
        <v>0</v>
      </c>
      <c r="F270" s="222">
        <f t="shared" si="31"/>
        <v>0</v>
      </c>
      <c r="G270" s="222"/>
      <c r="H270" s="161">
        <f t="shared" si="35"/>
        <v>0</v>
      </c>
      <c r="I270" s="177">
        <f t="shared" si="32"/>
        <v>0</v>
      </c>
      <c r="J270" s="218">
        <f t="shared" si="36"/>
        <v>0</v>
      </c>
      <c r="K270" s="218">
        <f t="shared" si="37"/>
        <v>0</v>
      </c>
      <c r="L270" s="173"/>
      <c r="M270" s="173"/>
      <c r="N270" s="173"/>
      <c r="O270" s="173"/>
      <c r="P270" s="173"/>
      <c r="Q270" s="173"/>
      <c r="R270" s="173"/>
      <c r="S270" s="173"/>
      <c r="T270" s="173"/>
      <c r="U270" s="173"/>
      <c r="V270" s="173"/>
      <c r="W270" s="173"/>
      <c r="X270" s="173"/>
    </row>
    <row r="271" spans="2:24" x14ac:dyDescent="0.35">
      <c r="B271" s="170">
        <f t="shared" si="33"/>
        <v>0</v>
      </c>
      <c r="C271" s="190">
        <f t="shared" si="34"/>
        <v>0</v>
      </c>
      <c r="D271" s="162">
        <f t="shared" si="29"/>
        <v>0</v>
      </c>
      <c r="E271" s="177">
        <f t="shared" si="30"/>
        <v>0</v>
      </c>
      <c r="F271" s="222">
        <f t="shared" si="31"/>
        <v>0</v>
      </c>
      <c r="G271" s="222"/>
      <c r="H271" s="161">
        <f t="shared" si="35"/>
        <v>0</v>
      </c>
      <c r="I271" s="177">
        <f t="shared" si="32"/>
        <v>0</v>
      </c>
      <c r="J271" s="218">
        <f t="shared" si="36"/>
        <v>0</v>
      </c>
      <c r="K271" s="218">
        <f t="shared" si="37"/>
        <v>0</v>
      </c>
      <c r="L271" s="173"/>
      <c r="M271" s="173"/>
      <c r="N271" s="173"/>
      <c r="O271" s="173"/>
      <c r="P271" s="173"/>
      <c r="Q271" s="173"/>
      <c r="R271" s="173"/>
      <c r="S271" s="173"/>
      <c r="T271" s="173"/>
      <c r="U271" s="173"/>
      <c r="V271" s="173"/>
      <c r="W271" s="173"/>
      <c r="X271" s="173"/>
    </row>
    <row r="272" spans="2:24" x14ac:dyDescent="0.35">
      <c r="B272" s="170">
        <f t="shared" si="33"/>
        <v>0</v>
      </c>
      <c r="C272" s="190">
        <f t="shared" si="34"/>
        <v>0</v>
      </c>
      <c r="D272" s="162">
        <f t="shared" si="29"/>
        <v>0</v>
      </c>
      <c r="E272" s="177">
        <f t="shared" si="30"/>
        <v>0</v>
      </c>
      <c r="F272" s="222">
        <f t="shared" si="31"/>
        <v>0</v>
      </c>
      <c r="G272" s="222"/>
      <c r="H272" s="161">
        <f t="shared" si="35"/>
        <v>0</v>
      </c>
      <c r="I272" s="177">
        <f t="shared" si="32"/>
        <v>0</v>
      </c>
      <c r="J272" s="218">
        <f t="shared" si="36"/>
        <v>0</v>
      </c>
      <c r="K272" s="218">
        <f t="shared" si="37"/>
        <v>0</v>
      </c>
      <c r="L272" s="173"/>
      <c r="M272" s="173"/>
      <c r="N272" s="173"/>
      <c r="O272" s="173"/>
      <c r="P272" s="173"/>
      <c r="Q272" s="173"/>
      <c r="R272" s="173"/>
      <c r="S272" s="173"/>
      <c r="T272" s="173"/>
      <c r="U272" s="173"/>
      <c r="V272" s="173"/>
      <c r="W272" s="173"/>
      <c r="X272" s="173"/>
    </row>
    <row r="273" spans="2:24" x14ac:dyDescent="0.35">
      <c r="B273" s="170">
        <f t="shared" si="33"/>
        <v>0</v>
      </c>
      <c r="C273" s="190">
        <f t="shared" si="34"/>
        <v>0</v>
      </c>
      <c r="D273" s="162">
        <f t="shared" si="29"/>
        <v>0</v>
      </c>
      <c r="E273" s="177">
        <f t="shared" si="30"/>
        <v>0</v>
      </c>
      <c r="F273" s="222">
        <f t="shared" si="31"/>
        <v>0</v>
      </c>
      <c r="G273" s="222"/>
      <c r="H273" s="161">
        <f t="shared" si="35"/>
        <v>0</v>
      </c>
      <c r="I273" s="177">
        <f t="shared" si="32"/>
        <v>0</v>
      </c>
      <c r="J273" s="218">
        <f t="shared" si="36"/>
        <v>0</v>
      </c>
      <c r="K273" s="218">
        <f t="shared" si="37"/>
        <v>0</v>
      </c>
      <c r="L273" s="173"/>
      <c r="M273" s="173"/>
      <c r="N273" s="173"/>
      <c r="O273" s="173"/>
      <c r="P273" s="173"/>
      <c r="Q273" s="173"/>
      <c r="R273" s="173"/>
      <c r="S273" s="173"/>
      <c r="T273" s="173"/>
      <c r="U273" s="173"/>
      <c r="V273" s="173"/>
      <c r="W273" s="173"/>
      <c r="X273" s="173"/>
    </row>
    <row r="274" spans="2:24" x14ac:dyDescent="0.35">
      <c r="B274" s="170">
        <f t="shared" si="33"/>
        <v>0</v>
      </c>
      <c r="C274" s="190">
        <f t="shared" si="34"/>
        <v>0</v>
      </c>
      <c r="D274" s="162">
        <f t="shared" si="29"/>
        <v>0</v>
      </c>
      <c r="E274" s="177">
        <f t="shared" si="30"/>
        <v>0</v>
      </c>
      <c r="F274" s="222">
        <f t="shared" si="31"/>
        <v>0</v>
      </c>
      <c r="G274" s="222"/>
      <c r="H274" s="161">
        <f t="shared" si="35"/>
        <v>0</v>
      </c>
      <c r="I274" s="177">
        <f t="shared" si="32"/>
        <v>0</v>
      </c>
      <c r="J274" s="218">
        <f t="shared" si="36"/>
        <v>0</v>
      </c>
      <c r="K274" s="218">
        <f t="shared" si="37"/>
        <v>0</v>
      </c>
      <c r="L274" s="173"/>
      <c r="M274" s="173"/>
      <c r="N274" s="173"/>
      <c r="O274" s="173"/>
      <c r="P274" s="173"/>
      <c r="Q274" s="173"/>
      <c r="R274" s="173"/>
      <c r="S274" s="173"/>
      <c r="T274" s="173"/>
      <c r="U274" s="173"/>
      <c r="V274" s="173"/>
      <c r="W274" s="173"/>
      <c r="X274" s="173"/>
    </row>
    <row r="275" spans="2:24" x14ac:dyDescent="0.35">
      <c r="B275" s="170">
        <f t="shared" si="33"/>
        <v>0</v>
      </c>
      <c r="C275" s="190">
        <f t="shared" si="34"/>
        <v>0</v>
      </c>
      <c r="D275" s="162">
        <f t="shared" si="29"/>
        <v>0</v>
      </c>
      <c r="E275" s="177">
        <f t="shared" si="30"/>
        <v>0</v>
      </c>
      <c r="F275" s="222">
        <f t="shared" si="31"/>
        <v>0</v>
      </c>
      <c r="G275" s="222"/>
      <c r="H275" s="161">
        <f t="shared" si="35"/>
        <v>0</v>
      </c>
      <c r="I275" s="177">
        <f t="shared" si="32"/>
        <v>0</v>
      </c>
      <c r="J275" s="218">
        <f t="shared" si="36"/>
        <v>0</v>
      </c>
      <c r="K275" s="218">
        <f t="shared" si="37"/>
        <v>0</v>
      </c>
      <c r="L275" s="173"/>
      <c r="M275" s="173"/>
      <c r="N275" s="173"/>
      <c r="O275" s="173"/>
      <c r="P275" s="173"/>
      <c r="Q275" s="173"/>
      <c r="R275" s="173"/>
      <c r="S275" s="173"/>
      <c r="T275" s="173"/>
      <c r="U275" s="173"/>
      <c r="V275" s="173"/>
      <c r="W275" s="173"/>
      <c r="X275" s="173"/>
    </row>
    <row r="276" spans="2:24" x14ac:dyDescent="0.35">
      <c r="B276" s="170">
        <f t="shared" si="33"/>
        <v>0</v>
      </c>
      <c r="C276" s="190">
        <f t="shared" si="34"/>
        <v>0</v>
      </c>
      <c r="D276" s="162">
        <f t="shared" si="29"/>
        <v>0</v>
      </c>
      <c r="E276" s="177">
        <f t="shared" si="30"/>
        <v>0</v>
      </c>
      <c r="F276" s="222">
        <f t="shared" si="31"/>
        <v>0</v>
      </c>
      <c r="G276" s="222"/>
      <c r="H276" s="161">
        <f t="shared" si="35"/>
        <v>0</v>
      </c>
      <c r="I276" s="177">
        <f t="shared" si="32"/>
        <v>0</v>
      </c>
      <c r="J276" s="218">
        <f t="shared" si="36"/>
        <v>0</v>
      </c>
      <c r="K276" s="218">
        <f t="shared" si="37"/>
        <v>0</v>
      </c>
      <c r="L276" s="173"/>
      <c r="M276" s="173"/>
      <c r="N276" s="173"/>
      <c r="O276" s="173"/>
      <c r="P276" s="173"/>
      <c r="Q276" s="173"/>
      <c r="R276" s="173"/>
      <c r="S276" s="173"/>
      <c r="T276" s="173"/>
      <c r="U276" s="173"/>
      <c r="V276" s="173"/>
      <c r="W276" s="173"/>
      <c r="X276" s="173"/>
    </row>
    <row r="277" spans="2:24" x14ac:dyDescent="0.35">
      <c r="B277" s="170">
        <f t="shared" si="33"/>
        <v>0</v>
      </c>
      <c r="C277" s="190">
        <f t="shared" si="34"/>
        <v>0</v>
      </c>
      <c r="D277" s="162">
        <f t="shared" ref="D277:D340" si="38">IF($B277&gt;0,$C277*$E$11,0)</f>
        <v>0</v>
      </c>
      <c r="E277" s="177">
        <f t="shared" si="30"/>
        <v>0</v>
      </c>
      <c r="F277" s="222">
        <f t="shared" si="31"/>
        <v>0</v>
      </c>
      <c r="G277" s="222"/>
      <c r="H277" s="161">
        <f t="shared" si="35"/>
        <v>0</v>
      </c>
      <c r="I277" s="177">
        <f t="shared" si="32"/>
        <v>0</v>
      </c>
      <c r="J277" s="218">
        <f t="shared" si="36"/>
        <v>0</v>
      </c>
      <c r="K277" s="218">
        <f t="shared" si="37"/>
        <v>0</v>
      </c>
      <c r="L277" s="173"/>
      <c r="M277" s="173"/>
      <c r="N277" s="173"/>
      <c r="O277" s="173"/>
      <c r="P277" s="173"/>
      <c r="Q277" s="173"/>
      <c r="R277" s="173"/>
      <c r="S277" s="173"/>
      <c r="T277" s="173"/>
      <c r="U277" s="173"/>
      <c r="V277" s="173"/>
      <c r="W277" s="173"/>
      <c r="X277" s="173"/>
    </row>
    <row r="278" spans="2:24" x14ac:dyDescent="0.35">
      <c r="B278" s="170">
        <f t="shared" si="33"/>
        <v>0</v>
      </c>
      <c r="C278" s="190">
        <f t="shared" si="34"/>
        <v>0</v>
      </c>
      <c r="D278" s="162">
        <f t="shared" si="38"/>
        <v>0</v>
      </c>
      <c r="E278" s="177">
        <f t="shared" ref="E278:E341" si="39">IF($H$16,                      IF(OR($B278&gt;($E$15+$P$10),AND($B278&gt;0,$B278&lt;=$E$15)),                        ((((((($P$11+$E$16)*1*$P$12)/1728)*$E$12))*$E$11)+(((((24-$E$16)*1*$P$12)/1728)*$E$12)*(ROUNDUP(($E$11/$E$17),0)))+(((24*1*(($P$11+24-$E$16)*$E$17))/1728)*$E$12)),                             IF(AND($B278&gt;$E$15,$B278&lt;=($E$15+$P$10)),               (((((((($P$11+$E$16)*1*$P$12)/1728)-$C278)*$E$12))*$E$11)+(((((24-$E$16)*1*$P$12)/1728)*$E$12)*(ROUNDUP(($E$11/$E$17),0)))+(((24*1*(($P$11+24-$E$16)*$E$17))/1728)*$E$12)),                            0)),                                        IF(OR($B278&gt;($E$15+$P$10),AND($B278&gt;0,$B278&lt;=$E$15)),    ((((($P$11+$E$16)*1*$P$12)/1728)*$E$12))*$E$11,                     IF(AND($B278&gt;$E$15,$B278&lt;=($E$15+$P$10)),         (((((($P$11+$E$16)*1*$P$12)/1728)-$C278)*$E$12))*$E$11,                   0)))</f>
        <v>0</v>
      </c>
      <c r="F278" s="222">
        <f t="shared" ref="F278:F341" si="40">$E278+$D278</f>
        <v>0</v>
      </c>
      <c r="G278" s="222"/>
      <c r="H278" s="161">
        <f t="shared" si="35"/>
        <v>0</v>
      </c>
      <c r="I278" s="177">
        <f t="shared" ref="I278:I341" si="41">IF($B278&gt;0,$E$13+($B278/12),0)</f>
        <v>0</v>
      </c>
      <c r="J278" s="218">
        <f t="shared" si="36"/>
        <v>0</v>
      </c>
      <c r="K278" s="218">
        <f t="shared" si="37"/>
        <v>0</v>
      </c>
      <c r="L278" s="173"/>
      <c r="M278" s="173"/>
      <c r="N278" s="173"/>
      <c r="O278" s="173"/>
      <c r="P278" s="173"/>
      <c r="Q278" s="173"/>
      <c r="R278" s="173"/>
      <c r="S278" s="173"/>
      <c r="T278" s="173"/>
      <c r="U278" s="173"/>
      <c r="V278" s="173"/>
      <c r="W278" s="173"/>
      <c r="X278" s="173"/>
    </row>
    <row r="279" spans="2:24" x14ac:dyDescent="0.35">
      <c r="B279" s="170">
        <f t="shared" ref="B279:B342" si="42">IF(B278&gt;0,  B278-1,  0)</f>
        <v>0</v>
      </c>
      <c r="C279" s="190">
        <f t="shared" ref="C279:C342" si="43">IF($E$8="SC-44",   IF(B279=44+$E$15,   0.0495,    IF(B279=43+$E$15,   0.1402,    IF(B279=42+$E$15,   0.2886,    IF(B279=41+$E$15,    0.4123,   IF(B279=40+$E$15,     0.6102,       IF(B279=39+$E$15,    0.8741,      IF(B279=38+$E$15,   1.0555,    IF(B279=37+$E$15,    1.1956,     IF(B279=36+$E$15,   1.3193,       IF(B279=35+$E$15,     1.4348,      IF(B279=34+$E$15,   1.5337,      IF(B279=33+$E$15,  1.6409,     IF(B279=32+$E$15,   1.7234,      IF(B279=31+$E$15,   1.7976,     IF(B279=30+$E$15,    1.8636,     IF(B279=29+$E$15,   1.9213,      IF(B279=28+$E$15,    1.979,     IF(B279=27+$E$15,   2.0285,     IF(B279=26+$E$15,   2.0779,      IF(B279=25+$E$15,   2.1274,      IF(B279=24+$E$15,    2.1769,     IF(B279=23+$E$15,    2.2264,     IF(B279=22+$E$15,    2.2594,     IF(B279=21+$E$15,    2.3088,      IF(B279=20+$E$15,    2.3418,      IF(B279=19+$E$15,   2.3665,        IF(B279=18+$E$15,    2.4078,      IF(B279=17+$E$15,    2.4325,     IF(B279=16+$E$15,    2.4573,     IF(B279=15+$E$15,   2.482,       IF(B279=14+$E$15,     2.515,    IF(B279=13+$E$15,     2.5315,      IF(B279=12+$E$15,       2.5644,     IF(B279=11+$E$15,    2.5809,                  IF(B279=10+$E$15,     2.6057,     IF(B279=9+$E$15,     2.6304,     IF(B279=8+$E$15,    2.6552,      IF(B279=7+$E$15,      2.6716,      IF(B279=6+$E$15,     2.6881,      IF(B279=5+$E$15,    2.7294,      IF(B279=4+$E$15,    2.8201,   IF(B279=3+$E$15,      2.8448,    IF(B279=2+$E$15,    2.9025,      IF(B279=1+$E$15,    2.9685,    0)))))))))))))))))))))))))))))))))))))))))))),                   IF($E$8="SC-34W",    IF(B279=34+$E$15,     0.4406,     IF(B279=33+$E$15,   0.5271,      IF(B279=32+$E$15,    0.8036,     IF(B279=31+$E$15,    1.0715,      IF(B279=30+$E$15,    1.2443,       IF(B279=29+$E$15,    1.3912,     IF(B279=28+$E$15,    1.5208,     IF(B279=27+$E$15,   1.6331,      IF(B279=26+$E$15,    1.7282,     IF(B279=25+$E$15,    1.8232,    IF(B279=24+$E$15,      1.901,    IF(B279=23+$E$15,    1.9701,     IF(B279=22+$E$15,  2.0392,    IF(B279=21+$E$15,    2.1083,    IF(B279=20+$E$15,     2.1602,     IF(B279=19+$E$15,   2.212,     IF(B279=18+$E$15,   2.2639,     IF(B279=17+$E$15,   2.3157,      IF(B279=16+$E$15,   2.3503,       IF(B279=15+$E$15,   2.3849,        IF(B279=14+$E$15,    2.4194,       IF(B279=13+$E$15,    2.4626,         IF(B279=12+$E$15,    2.4885,      IF(B279=11+$E$15,    2.5145,     IF(B279=10+$E$15,   2.5404,      IF(B279=9+$E$15,   2.575,       IF(B279=8+$E$15,    2.6009,        IF(B279=7+$E$15,     2.6182,       IF(B279=6+$E$15,    2.6527,        IF(B279=5+$E$15,   2.67,      IF(B279=4+$E$15,    2.6873,     IF(B279=3+$E$15,    2.7218,      IF(B279=2+$E$15,    2.7737,       IF(B279=1+$E$15,    2.765,        0)))))))))))))))))))))))))))))))))),              IF($E$8="SC-34E",      IF(B279=34+$E$15,     0.4417,     IF(B279=33+$E$15,   0.5389,      IF(B279=32+$E$15,    0.8217,     IF(B279=31+$E$15,    1.0955,      IF(B279=30+$E$15,    1.2722,       IF(B279=29+$E$15,    1.4224,     IF(B279=28+$E$15,    1.555,     IF(B279=27+$E$15,   1.6698,      IF(B279=26+$E$15,    1.767,     IF(B279=25+$E$15,    1.8642,    IF(B279=24+$E$15,      1.9437,    IF(B279=23+$E$15,    2.0144,     IF(B279=22+$E$15,    2.085,    IF(B279=21+$E$15,    2.1557,    IF(B279=20+$E$15,     2.2087,     IF(B279=19+$E$15,   2.2617,     IF(B279=18+$E$15,   2.3148,     IF(B279=17+$E$15,   2.3678,      IF(B279=16+$E$15,   2.4031,       IF(B279=15+$E$15,   2.4384,        IF(B279=14+$E$15,    2.4738,       IF(B279=13+$E$15,    2.518,         IF(B279=12+$E$15,    2.5445,      IF(B279=11+$E$15,    2.571,     IF(B279=10+$E$15,   2.5975,      IF(B279=9+$E$15,   2.6328,           IF(B279=8+$E$15,    2.6593,        IF(B279=7+$E$15,     2.677,       IF(B279=6+$E$15,    2.7123,        IF(B279=5+$E$15,   2.73,      IF(B279=4+$E$15,    2.7477,     IF(B279=3+$E$15,    2.783,      IF(B279=2+$E$15,    2.836,       IF(B279=1+$E$15,    2.8272,        0)))))))))))))))))))))))))))))))))),                   IF(B279=18+$E$15,   0.0596,     IF(B279=17+$E$15,   0.2259,      IF(B279=16+$E$15,   0.4156,       IF(B279=15+$E$15,   0.683,        IF(B279=14+$E$15,    0.8746,       IF(B279=13+$E$15,    1.0119,         IF(B279=12+$E$15,    1.1185,      IF(B279=11+$E$15,    1.207,     IF(B279=10+$E$15,   1.2757,      IF(B279=9+$E$15,   1.3389,           IF(B279=8+$E$15,    1.3913,        IF(B279=7+$E$15,     1.4401,       IF(B279=6+$E$15,    1.4817,        IF(B279=5+$E$15,   1.5214,      IF(B279=4+$E$15,    1.563,     IF(B279=3+$E$15,    1.6082,      IF(B279=2+$E$15,    1.6533,       IF(B279=1+$E$15,    1.7527,        0)))))))))))))))))))))</f>
        <v>0</v>
      </c>
      <c r="D279" s="162">
        <f t="shared" si="38"/>
        <v>0</v>
      </c>
      <c r="E279" s="177">
        <f t="shared" si="39"/>
        <v>0</v>
      </c>
      <c r="F279" s="222">
        <f t="shared" si="40"/>
        <v>0</v>
      </c>
      <c r="G279" s="222"/>
      <c r="H279" s="161">
        <f t="shared" ref="H279:H342" si="44">IF($H280&gt;0,H280+F279,F279)</f>
        <v>0</v>
      </c>
      <c r="I279" s="177">
        <f t="shared" si="41"/>
        <v>0</v>
      </c>
      <c r="J279" s="218">
        <f t="shared" si="36"/>
        <v>0</v>
      </c>
      <c r="K279" s="218">
        <f t="shared" si="37"/>
        <v>0</v>
      </c>
      <c r="L279" s="173"/>
      <c r="M279" s="173"/>
      <c r="N279" s="173"/>
      <c r="O279" s="173"/>
      <c r="P279" s="173"/>
      <c r="Q279" s="173"/>
      <c r="R279" s="173"/>
      <c r="S279" s="173"/>
      <c r="T279" s="173"/>
      <c r="U279" s="173"/>
      <c r="V279" s="173"/>
      <c r="W279" s="173"/>
      <c r="X279" s="173"/>
    </row>
    <row r="280" spans="2:24" x14ac:dyDescent="0.35">
      <c r="B280" s="170">
        <f t="shared" si="42"/>
        <v>0</v>
      </c>
      <c r="C280" s="190">
        <f t="shared" si="43"/>
        <v>0</v>
      </c>
      <c r="D280" s="162">
        <f t="shared" si="38"/>
        <v>0</v>
      </c>
      <c r="E280" s="177">
        <f t="shared" si="39"/>
        <v>0</v>
      </c>
      <c r="F280" s="222">
        <f t="shared" si="40"/>
        <v>0</v>
      </c>
      <c r="G280" s="222"/>
      <c r="H280" s="161">
        <f t="shared" si="44"/>
        <v>0</v>
      </c>
      <c r="I280" s="177">
        <f t="shared" si="41"/>
        <v>0</v>
      </c>
      <c r="J280" s="218">
        <f t="shared" si="36"/>
        <v>0</v>
      </c>
      <c r="K280" s="218">
        <f t="shared" si="37"/>
        <v>0</v>
      </c>
      <c r="L280" s="173"/>
      <c r="M280" s="173"/>
      <c r="N280" s="173"/>
      <c r="O280" s="173"/>
      <c r="P280" s="173"/>
      <c r="Q280" s="173"/>
      <c r="R280" s="173"/>
      <c r="S280" s="173"/>
      <c r="T280" s="173"/>
      <c r="U280" s="173"/>
      <c r="V280" s="173"/>
      <c r="W280" s="173"/>
      <c r="X280" s="173"/>
    </row>
    <row r="281" spans="2:24" x14ac:dyDescent="0.35">
      <c r="B281" s="170">
        <f t="shared" si="42"/>
        <v>0</v>
      </c>
      <c r="C281" s="190">
        <f t="shared" si="43"/>
        <v>0</v>
      </c>
      <c r="D281" s="162">
        <f t="shared" si="38"/>
        <v>0</v>
      </c>
      <c r="E281" s="177">
        <f t="shared" si="39"/>
        <v>0</v>
      </c>
      <c r="F281" s="222">
        <f t="shared" si="40"/>
        <v>0</v>
      </c>
      <c r="G281" s="222"/>
      <c r="H281" s="161">
        <f t="shared" si="44"/>
        <v>0</v>
      </c>
      <c r="I281" s="177">
        <f t="shared" si="41"/>
        <v>0</v>
      </c>
      <c r="J281" s="218">
        <f t="shared" si="36"/>
        <v>0</v>
      </c>
      <c r="K281" s="218">
        <f t="shared" si="37"/>
        <v>0</v>
      </c>
      <c r="L281" s="173"/>
      <c r="M281" s="173"/>
      <c r="N281" s="173"/>
      <c r="O281" s="173"/>
      <c r="P281" s="173"/>
      <c r="Q281" s="173"/>
      <c r="R281" s="173"/>
      <c r="S281" s="173"/>
      <c r="T281" s="173"/>
      <c r="U281" s="173"/>
      <c r="V281" s="173"/>
      <c r="W281" s="173"/>
      <c r="X281" s="173"/>
    </row>
    <row r="282" spans="2:24" x14ac:dyDescent="0.35">
      <c r="B282" s="170">
        <f t="shared" si="42"/>
        <v>0</v>
      </c>
      <c r="C282" s="190">
        <f t="shared" si="43"/>
        <v>0</v>
      </c>
      <c r="D282" s="162">
        <f t="shared" si="38"/>
        <v>0</v>
      </c>
      <c r="E282" s="177">
        <f t="shared" si="39"/>
        <v>0</v>
      </c>
      <c r="F282" s="222">
        <f t="shared" si="40"/>
        <v>0</v>
      </c>
      <c r="G282" s="222"/>
      <c r="H282" s="161">
        <f t="shared" si="44"/>
        <v>0</v>
      </c>
      <c r="I282" s="177">
        <f t="shared" si="41"/>
        <v>0</v>
      </c>
      <c r="J282" s="218">
        <f t="shared" si="36"/>
        <v>0</v>
      </c>
      <c r="K282" s="218">
        <f t="shared" si="37"/>
        <v>0</v>
      </c>
      <c r="L282" s="173"/>
      <c r="M282" s="173"/>
      <c r="N282" s="173"/>
      <c r="O282" s="173"/>
      <c r="P282" s="173"/>
      <c r="Q282" s="173"/>
      <c r="R282" s="173"/>
      <c r="S282" s="173"/>
      <c r="T282" s="173"/>
      <c r="U282" s="173"/>
      <c r="V282" s="173"/>
      <c r="W282" s="173"/>
      <c r="X282" s="173"/>
    </row>
    <row r="283" spans="2:24" x14ac:dyDescent="0.35">
      <c r="B283" s="170">
        <f t="shared" si="42"/>
        <v>0</v>
      </c>
      <c r="C283" s="190">
        <f t="shared" si="43"/>
        <v>0</v>
      </c>
      <c r="D283" s="162">
        <f t="shared" si="38"/>
        <v>0</v>
      </c>
      <c r="E283" s="177">
        <f t="shared" si="39"/>
        <v>0</v>
      </c>
      <c r="F283" s="222">
        <f t="shared" si="40"/>
        <v>0</v>
      </c>
      <c r="G283" s="222"/>
      <c r="H283" s="161">
        <f t="shared" si="44"/>
        <v>0</v>
      </c>
      <c r="I283" s="177">
        <f t="shared" si="41"/>
        <v>0</v>
      </c>
      <c r="J283" s="218">
        <f t="shared" si="36"/>
        <v>0</v>
      </c>
      <c r="K283" s="218">
        <f t="shared" si="37"/>
        <v>0</v>
      </c>
      <c r="L283" s="173"/>
      <c r="M283" s="173"/>
      <c r="N283" s="173"/>
      <c r="O283" s="173"/>
      <c r="P283" s="173"/>
      <c r="Q283" s="173"/>
      <c r="R283" s="173"/>
      <c r="S283" s="173"/>
      <c r="T283" s="173"/>
      <c r="U283" s="173"/>
      <c r="V283" s="173"/>
      <c r="W283" s="173"/>
      <c r="X283" s="173"/>
    </row>
    <row r="284" spans="2:24" x14ac:dyDescent="0.35">
      <c r="B284" s="170">
        <f t="shared" si="42"/>
        <v>0</v>
      </c>
      <c r="C284" s="190">
        <f t="shared" si="43"/>
        <v>0</v>
      </c>
      <c r="D284" s="162">
        <f t="shared" si="38"/>
        <v>0</v>
      </c>
      <c r="E284" s="177">
        <f t="shared" si="39"/>
        <v>0</v>
      </c>
      <c r="F284" s="222">
        <f t="shared" si="40"/>
        <v>0</v>
      </c>
      <c r="G284" s="222"/>
      <c r="H284" s="161">
        <f t="shared" si="44"/>
        <v>0</v>
      </c>
      <c r="I284" s="177">
        <f t="shared" si="41"/>
        <v>0</v>
      </c>
      <c r="J284" s="218">
        <f t="shared" si="36"/>
        <v>0</v>
      </c>
      <c r="K284" s="218">
        <f t="shared" si="37"/>
        <v>0</v>
      </c>
      <c r="L284" s="173"/>
      <c r="M284" s="173"/>
      <c r="N284" s="173"/>
      <c r="O284" s="173"/>
      <c r="P284" s="173"/>
      <c r="Q284" s="173"/>
      <c r="R284" s="173"/>
      <c r="S284" s="173"/>
      <c r="T284" s="173"/>
      <c r="U284" s="173"/>
      <c r="V284" s="173"/>
      <c r="W284" s="173"/>
      <c r="X284" s="173"/>
    </row>
    <row r="285" spans="2:24" x14ac:dyDescent="0.35">
      <c r="B285" s="170">
        <f t="shared" si="42"/>
        <v>0</v>
      </c>
      <c r="C285" s="190">
        <f t="shared" si="43"/>
        <v>0</v>
      </c>
      <c r="D285" s="162">
        <f t="shared" si="38"/>
        <v>0</v>
      </c>
      <c r="E285" s="177">
        <f t="shared" si="39"/>
        <v>0</v>
      </c>
      <c r="F285" s="222">
        <f t="shared" si="40"/>
        <v>0</v>
      </c>
      <c r="G285" s="222"/>
      <c r="H285" s="161">
        <f t="shared" si="44"/>
        <v>0</v>
      </c>
      <c r="I285" s="177">
        <f t="shared" si="41"/>
        <v>0</v>
      </c>
      <c r="J285" s="218">
        <f t="shared" si="36"/>
        <v>0</v>
      </c>
      <c r="K285" s="218">
        <f t="shared" si="37"/>
        <v>0</v>
      </c>
      <c r="L285" s="173"/>
      <c r="M285" s="173"/>
      <c r="N285" s="173"/>
      <c r="O285" s="173"/>
      <c r="P285" s="173"/>
      <c r="Q285" s="173"/>
      <c r="R285" s="173"/>
      <c r="S285" s="173"/>
      <c r="T285" s="173"/>
      <c r="U285" s="173"/>
      <c r="V285" s="173"/>
      <c r="W285" s="173"/>
      <c r="X285" s="173"/>
    </row>
    <row r="286" spans="2:24" x14ac:dyDescent="0.35">
      <c r="B286" s="170">
        <f t="shared" si="42"/>
        <v>0</v>
      </c>
      <c r="C286" s="190">
        <f t="shared" si="43"/>
        <v>0</v>
      </c>
      <c r="D286" s="162">
        <f t="shared" si="38"/>
        <v>0</v>
      </c>
      <c r="E286" s="177">
        <f t="shared" si="39"/>
        <v>0</v>
      </c>
      <c r="F286" s="222">
        <f t="shared" si="40"/>
        <v>0</v>
      </c>
      <c r="G286" s="222"/>
      <c r="H286" s="161">
        <f t="shared" si="44"/>
        <v>0</v>
      </c>
      <c r="I286" s="177">
        <f t="shared" si="41"/>
        <v>0</v>
      </c>
      <c r="J286" s="218">
        <f t="shared" si="36"/>
        <v>0</v>
      </c>
      <c r="K286" s="218">
        <f t="shared" si="37"/>
        <v>0</v>
      </c>
      <c r="L286" s="173"/>
      <c r="M286" s="173"/>
      <c r="N286" s="173"/>
      <c r="O286" s="173"/>
      <c r="P286" s="173"/>
      <c r="Q286" s="173"/>
      <c r="R286" s="173"/>
      <c r="S286" s="173"/>
      <c r="T286" s="173"/>
      <c r="U286" s="173"/>
      <c r="V286" s="173"/>
      <c r="W286" s="173"/>
      <c r="X286" s="173"/>
    </row>
    <row r="287" spans="2:24" x14ac:dyDescent="0.35">
      <c r="B287" s="170">
        <f t="shared" si="42"/>
        <v>0</v>
      </c>
      <c r="C287" s="190">
        <f t="shared" si="43"/>
        <v>0</v>
      </c>
      <c r="D287" s="162">
        <f t="shared" si="38"/>
        <v>0</v>
      </c>
      <c r="E287" s="177">
        <f t="shared" si="39"/>
        <v>0</v>
      </c>
      <c r="F287" s="222">
        <f t="shared" si="40"/>
        <v>0</v>
      </c>
      <c r="G287" s="222"/>
      <c r="H287" s="161">
        <f t="shared" si="44"/>
        <v>0</v>
      </c>
      <c r="I287" s="177">
        <f t="shared" si="41"/>
        <v>0</v>
      </c>
      <c r="J287" s="218">
        <f t="shared" si="36"/>
        <v>0</v>
      </c>
      <c r="K287" s="218">
        <f t="shared" si="37"/>
        <v>0</v>
      </c>
      <c r="L287" s="173"/>
      <c r="M287" s="173"/>
      <c r="N287" s="173"/>
      <c r="O287" s="173"/>
      <c r="P287" s="173"/>
      <c r="Q287" s="173"/>
      <c r="R287" s="173"/>
      <c r="S287" s="173"/>
      <c r="T287" s="173"/>
      <c r="U287" s="173"/>
      <c r="V287" s="173"/>
      <c r="W287" s="173"/>
      <c r="X287" s="173"/>
    </row>
    <row r="288" spans="2:24" x14ac:dyDescent="0.35">
      <c r="B288" s="170">
        <f t="shared" si="42"/>
        <v>0</v>
      </c>
      <c r="C288" s="190">
        <f t="shared" si="43"/>
        <v>0</v>
      </c>
      <c r="D288" s="162">
        <f t="shared" si="38"/>
        <v>0</v>
      </c>
      <c r="E288" s="177">
        <f t="shared" si="39"/>
        <v>0</v>
      </c>
      <c r="F288" s="222">
        <f t="shared" si="40"/>
        <v>0</v>
      </c>
      <c r="G288" s="222"/>
      <c r="H288" s="161">
        <f t="shared" si="44"/>
        <v>0</v>
      </c>
      <c r="I288" s="177">
        <f t="shared" si="41"/>
        <v>0</v>
      </c>
      <c r="J288" s="218">
        <f t="shared" si="36"/>
        <v>0</v>
      </c>
      <c r="K288" s="218">
        <f t="shared" si="37"/>
        <v>0</v>
      </c>
      <c r="L288" s="173"/>
      <c r="M288" s="173"/>
      <c r="N288" s="173"/>
      <c r="O288" s="173"/>
      <c r="P288" s="173"/>
      <c r="Q288" s="173"/>
      <c r="R288" s="173"/>
      <c r="S288" s="173"/>
      <c r="T288" s="173"/>
      <c r="U288" s="173"/>
      <c r="V288" s="173"/>
      <c r="W288" s="173"/>
      <c r="X288" s="173"/>
    </row>
    <row r="289" spans="2:24" x14ac:dyDescent="0.35">
      <c r="B289" s="170">
        <f t="shared" si="42"/>
        <v>0</v>
      </c>
      <c r="C289" s="190">
        <f t="shared" si="43"/>
        <v>0</v>
      </c>
      <c r="D289" s="162">
        <f t="shared" si="38"/>
        <v>0</v>
      </c>
      <c r="E289" s="177">
        <f t="shared" si="39"/>
        <v>0</v>
      </c>
      <c r="F289" s="222">
        <f t="shared" si="40"/>
        <v>0</v>
      </c>
      <c r="G289" s="222"/>
      <c r="H289" s="161">
        <f t="shared" si="44"/>
        <v>0</v>
      </c>
      <c r="I289" s="177">
        <f t="shared" si="41"/>
        <v>0</v>
      </c>
      <c r="J289" s="218">
        <f t="shared" ref="J289:J295" si="45">C289+J290</f>
        <v>0</v>
      </c>
      <c r="K289" s="218">
        <f t="shared" ref="K289:K295" si="46">F289+K290</f>
        <v>0</v>
      </c>
      <c r="L289" s="173"/>
      <c r="M289" s="173"/>
      <c r="N289" s="173"/>
      <c r="O289" s="173"/>
      <c r="P289" s="173"/>
      <c r="Q289" s="173"/>
      <c r="R289" s="173"/>
      <c r="S289" s="173"/>
      <c r="T289" s="173"/>
      <c r="U289" s="173"/>
      <c r="V289" s="173"/>
      <c r="W289" s="173"/>
      <c r="X289" s="173"/>
    </row>
    <row r="290" spans="2:24" x14ac:dyDescent="0.35">
      <c r="B290" s="170">
        <f t="shared" si="42"/>
        <v>0</v>
      </c>
      <c r="C290" s="190">
        <f t="shared" si="43"/>
        <v>0</v>
      </c>
      <c r="D290" s="162">
        <f t="shared" si="38"/>
        <v>0</v>
      </c>
      <c r="E290" s="177">
        <f t="shared" si="39"/>
        <v>0</v>
      </c>
      <c r="F290" s="222">
        <f t="shared" si="40"/>
        <v>0</v>
      </c>
      <c r="G290" s="222"/>
      <c r="H290" s="161">
        <f t="shared" si="44"/>
        <v>0</v>
      </c>
      <c r="I290" s="177">
        <f t="shared" si="41"/>
        <v>0</v>
      </c>
      <c r="J290" s="218">
        <f t="shared" si="45"/>
        <v>0</v>
      </c>
      <c r="K290" s="218">
        <f t="shared" si="46"/>
        <v>0</v>
      </c>
      <c r="L290" s="173"/>
      <c r="M290" s="173"/>
      <c r="N290" s="173"/>
      <c r="O290" s="173"/>
      <c r="P290" s="173"/>
      <c r="Q290" s="173"/>
      <c r="R290" s="173"/>
      <c r="S290" s="173"/>
      <c r="T290" s="173"/>
      <c r="U290" s="173"/>
      <c r="V290" s="173"/>
      <c r="W290" s="173"/>
      <c r="X290" s="173"/>
    </row>
    <row r="291" spans="2:24" x14ac:dyDescent="0.35">
      <c r="B291" s="170">
        <f t="shared" si="42"/>
        <v>0</v>
      </c>
      <c r="C291" s="190">
        <f t="shared" si="43"/>
        <v>0</v>
      </c>
      <c r="D291" s="162">
        <f t="shared" si="38"/>
        <v>0</v>
      </c>
      <c r="E291" s="177">
        <f t="shared" si="39"/>
        <v>0</v>
      </c>
      <c r="F291" s="222">
        <f t="shared" si="40"/>
        <v>0</v>
      </c>
      <c r="G291" s="222"/>
      <c r="H291" s="161">
        <f t="shared" si="44"/>
        <v>0</v>
      </c>
      <c r="I291" s="177">
        <f t="shared" si="41"/>
        <v>0</v>
      </c>
      <c r="J291" s="218">
        <f t="shared" si="45"/>
        <v>0</v>
      </c>
      <c r="K291" s="218">
        <f t="shared" si="46"/>
        <v>0</v>
      </c>
      <c r="L291" s="173"/>
      <c r="M291" s="173"/>
      <c r="N291" s="173"/>
      <c r="O291" s="173"/>
      <c r="P291" s="173"/>
      <c r="Q291" s="173"/>
      <c r="R291" s="173"/>
      <c r="S291" s="173"/>
      <c r="T291" s="173"/>
      <c r="U291" s="173"/>
      <c r="V291" s="173"/>
      <c r="W291" s="173"/>
      <c r="X291" s="173"/>
    </row>
    <row r="292" spans="2:24" x14ac:dyDescent="0.35">
      <c r="B292" s="170">
        <f t="shared" si="42"/>
        <v>0</v>
      </c>
      <c r="C292" s="190">
        <f t="shared" si="43"/>
        <v>0</v>
      </c>
      <c r="D292" s="162">
        <f t="shared" si="38"/>
        <v>0</v>
      </c>
      <c r="E292" s="177">
        <f t="shared" si="39"/>
        <v>0</v>
      </c>
      <c r="F292" s="222">
        <f t="shared" si="40"/>
        <v>0</v>
      </c>
      <c r="G292" s="222"/>
      <c r="H292" s="161">
        <f t="shared" si="44"/>
        <v>0</v>
      </c>
      <c r="I292" s="177">
        <f t="shared" si="41"/>
        <v>0</v>
      </c>
      <c r="J292" s="218">
        <f t="shared" si="45"/>
        <v>0</v>
      </c>
      <c r="K292" s="218">
        <f t="shared" si="46"/>
        <v>0</v>
      </c>
      <c r="L292" s="173"/>
      <c r="M292" s="173"/>
      <c r="N292" s="173"/>
      <c r="O292" s="173"/>
      <c r="P292" s="173"/>
      <c r="Q292" s="173"/>
      <c r="R292" s="173"/>
      <c r="S292" s="173"/>
      <c r="T292" s="173"/>
      <c r="U292" s="173"/>
      <c r="V292" s="173"/>
      <c r="W292" s="173"/>
      <c r="X292" s="173"/>
    </row>
    <row r="293" spans="2:24" x14ac:dyDescent="0.35">
      <c r="B293" s="170">
        <f t="shared" si="42"/>
        <v>0</v>
      </c>
      <c r="C293" s="190">
        <f t="shared" si="43"/>
        <v>0</v>
      </c>
      <c r="D293" s="162">
        <f t="shared" si="38"/>
        <v>0</v>
      </c>
      <c r="E293" s="177">
        <f t="shared" si="39"/>
        <v>0</v>
      </c>
      <c r="F293" s="222">
        <f t="shared" si="40"/>
        <v>0</v>
      </c>
      <c r="G293" s="222"/>
      <c r="H293" s="161">
        <f t="shared" si="44"/>
        <v>0</v>
      </c>
      <c r="I293" s="177">
        <f t="shared" si="41"/>
        <v>0</v>
      </c>
      <c r="J293" s="218">
        <f t="shared" si="45"/>
        <v>0</v>
      </c>
      <c r="K293" s="218">
        <f t="shared" si="46"/>
        <v>0</v>
      </c>
      <c r="L293" s="173"/>
      <c r="M293" s="173"/>
      <c r="N293" s="173"/>
      <c r="O293" s="173"/>
      <c r="P293" s="173"/>
      <c r="Q293" s="173"/>
      <c r="R293" s="173"/>
      <c r="S293" s="173"/>
      <c r="T293" s="173"/>
      <c r="U293" s="173"/>
      <c r="V293" s="173"/>
      <c r="W293" s="173"/>
      <c r="X293" s="173"/>
    </row>
    <row r="294" spans="2:24" x14ac:dyDescent="0.35">
      <c r="B294" s="170">
        <f t="shared" si="42"/>
        <v>0</v>
      </c>
      <c r="C294" s="190">
        <f t="shared" si="43"/>
        <v>0</v>
      </c>
      <c r="D294" s="162">
        <f t="shared" si="38"/>
        <v>0</v>
      </c>
      <c r="E294" s="177">
        <f t="shared" si="39"/>
        <v>0</v>
      </c>
      <c r="F294" s="222">
        <f t="shared" si="40"/>
        <v>0</v>
      </c>
      <c r="G294" s="222"/>
      <c r="H294" s="161">
        <f t="shared" si="44"/>
        <v>0</v>
      </c>
      <c r="I294" s="177">
        <f t="shared" si="41"/>
        <v>0</v>
      </c>
      <c r="J294" s="218">
        <f t="shared" si="45"/>
        <v>0</v>
      </c>
      <c r="K294" s="218">
        <f t="shared" si="46"/>
        <v>0</v>
      </c>
      <c r="L294" s="173"/>
      <c r="M294" s="173"/>
      <c r="N294" s="173"/>
      <c r="O294" s="173"/>
      <c r="P294" s="173"/>
      <c r="Q294" s="173"/>
      <c r="R294" s="173"/>
      <c r="S294" s="173"/>
      <c r="T294" s="173"/>
      <c r="U294" s="173"/>
      <c r="V294" s="173"/>
      <c r="W294" s="173"/>
      <c r="X294" s="173"/>
    </row>
    <row r="295" spans="2:24" x14ac:dyDescent="0.35">
      <c r="B295" s="170">
        <f t="shared" si="42"/>
        <v>0</v>
      </c>
      <c r="C295" s="190">
        <f t="shared" si="43"/>
        <v>0</v>
      </c>
      <c r="D295" s="162">
        <f t="shared" si="38"/>
        <v>0</v>
      </c>
      <c r="E295" s="177">
        <f t="shared" si="39"/>
        <v>0</v>
      </c>
      <c r="F295" s="222">
        <f t="shared" si="40"/>
        <v>0</v>
      </c>
      <c r="G295" s="222"/>
      <c r="H295" s="161">
        <f t="shared" si="44"/>
        <v>0</v>
      </c>
      <c r="I295" s="177">
        <f t="shared" si="41"/>
        <v>0</v>
      </c>
      <c r="J295" s="218">
        <f t="shared" si="45"/>
        <v>0</v>
      </c>
      <c r="K295" s="218">
        <f t="shared" si="46"/>
        <v>0</v>
      </c>
      <c r="L295" s="173"/>
      <c r="M295" s="173"/>
      <c r="N295" s="173"/>
      <c r="O295" s="173"/>
      <c r="P295" s="173"/>
      <c r="Q295" s="173"/>
      <c r="R295" s="173"/>
      <c r="S295" s="173"/>
      <c r="T295" s="173"/>
      <c r="U295" s="173"/>
      <c r="V295" s="173"/>
      <c r="W295" s="173"/>
      <c r="X295" s="173"/>
    </row>
    <row r="296" spans="2:24" x14ac:dyDescent="0.35">
      <c r="B296" s="170">
        <f t="shared" si="42"/>
        <v>0</v>
      </c>
      <c r="C296" s="190">
        <f t="shared" si="43"/>
        <v>0</v>
      </c>
      <c r="D296" s="162">
        <f t="shared" si="38"/>
        <v>0</v>
      </c>
      <c r="E296" s="177">
        <f t="shared" si="39"/>
        <v>0</v>
      </c>
      <c r="F296" s="222">
        <f t="shared" si="40"/>
        <v>0</v>
      </c>
      <c r="G296" s="222"/>
      <c r="H296" s="161">
        <f t="shared" si="44"/>
        <v>0</v>
      </c>
      <c r="I296" s="177">
        <f t="shared" si="41"/>
        <v>0</v>
      </c>
      <c r="J296" s="200"/>
      <c r="K296" s="200"/>
      <c r="L296" s="173"/>
      <c r="M296" s="173"/>
      <c r="N296" s="173"/>
      <c r="O296" s="173"/>
      <c r="P296" s="173"/>
      <c r="Q296" s="173"/>
      <c r="R296" s="173"/>
      <c r="S296" s="173"/>
      <c r="T296" s="173"/>
      <c r="U296" s="173"/>
      <c r="V296" s="173"/>
      <c r="W296" s="173"/>
      <c r="X296" s="173"/>
    </row>
    <row r="297" spans="2:24" x14ac:dyDescent="0.35">
      <c r="B297" s="170">
        <f t="shared" si="42"/>
        <v>0</v>
      </c>
      <c r="C297" s="190">
        <f t="shared" si="43"/>
        <v>0</v>
      </c>
      <c r="D297" s="162">
        <f t="shared" si="38"/>
        <v>0</v>
      </c>
      <c r="E297" s="177">
        <f t="shared" si="39"/>
        <v>0</v>
      </c>
      <c r="F297" s="222">
        <f t="shared" si="40"/>
        <v>0</v>
      </c>
      <c r="G297" s="222"/>
      <c r="H297" s="161">
        <f t="shared" si="44"/>
        <v>0</v>
      </c>
      <c r="I297" s="177">
        <f t="shared" si="41"/>
        <v>0</v>
      </c>
      <c r="J297" s="200"/>
      <c r="K297" s="200"/>
      <c r="L297" s="173"/>
      <c r="M297" s="173"/>
      <c r="N297" s="173"/>
      <c r="O297" s="173"/>
      <c r="P297" s="173"/>
      <c r="Q297" s="173"/>
      <c r="R297" s="173"/>
      <c r="S297" s="173"/>
      <c r="T297" s="173"/>
      <c r="U297" s="173"/>
      <c r="V297" s="173"/>
      <c r="W297" s="173"/>
      <c r="X297" s="173"/>
    </row>
    <row r="298" spans="2:24" x14ac:dyDescent="0.35">
      <c r="B298" s="170">
        <f t="shared" si="42"/>
        <v>0</v>
      </c>
      <c r="C298" s="190">
        <f t="shared" si="43"/>
        <v>0</v>
      </c>
      <c r="D298" s="162">
        <f t="shared" si="38"/>
        <v>0</v>
      </c>
      <c r="E298" s="177">
        <f t="shared" si="39"/>
        <v>0</v>
      </c>
      <c r="F298" s="222">
        <f t="shared" si="40"/>
        <v>0</v>
      </c>
      <c r="G298" s="222"/>
      <c r="H298" s="161">
        <f t="shared" si="44"/>
        <v>0</v>
      </c>
      <c r="I298" s="177">
        <f t="shared" si="41"/>
        <v>0</v>
      </c>
      <c r="J298" s="200"/>
      <c r="K298" s="200"/>
      <c r="L298" s="173"/>
      <c r="M298" s="173"/>
      <c r="N298" s="173"/>
      <c r="O298" s="173"/>
      <c r="P298" s="173"/>
      <c r="Q298" s="173"/>
      <c r="R298" s="173"/>
      <c r="S298" s="173"/>
      <c r="T298" s="173"/>
      <c r="U298" s="173"/>
      <c r="V298" s="173"/>
      <c r="W298" s="173"/>
      <c r="X298" s="173"/>
    </row>
    <row r="299" spans="2:24" x14ac:dyDescent="0.35">
      <c r="B299" s="170">
        <f t="shared" si="42"/>
        <v>0</v>
      </c>
      <c r="C299" s="190">
        <f t="shared" si="43"/>
        <v>0</v>
      </c>
      <c r="D299" s="162">
        <f t="shared" si="38"/>
        <v>0</v>
      </c>
      <c r="E299" s="177">
        <f t="shared" si="39"/>
        <v>0</v>
      </c>
      <c r="F299" s="222">
        <f t="shared" si="40"/>
        <v>0</v>
      </c>
      <c r="G299" s="222"/>
      <c r="H299" s="161">
        <f t="shared" si="44"/>
        <v>0</v>
      </c>
      <c r="I299" s="177">
        <f t="shared" si="41"/>
        <v>0</v>
      </c>
      <c r="J299" s="200"/>
      <c r="K299" s="200"/>
      <c r="L299" s="173"/>
      <c r="M299" s="173"/>
      <c r="N299" s="173"/>
      <c r="O299" s="173"/>
      <c r="P299" s="173"/>
      <c r="Q299" s="173"/>
      <c r="R299" s="173"/>
      <c r="S299" s="173"/>
      <c r="T299" s="173"/>
      <c r="U299" s="173"/>
      <c r="V299" s="173"/>
      <c r="W299" s="173"/>
      <c r="X299" s="173"/>
    </row>
    <row r="300" spans="2:24" x14ac:dyDescent="0.35">
      <c r="B300" s="170">
        <f t="shared" si="42"/>
        <v>0</v>
      </c>
      <c r="C300" s="190">
        <f t="shared" si="43"/>
        <v>0</v>
      </c>
      <c r="D300" s="162">
        <f t="shared" si="38"/>
        <v>0</v>
      </c>
      <c r="E300" s="177">
        <f t="shared" si="39"/>
        <v>0</v>
      </c>
      <c r="F300" s="222">
        <f t="shared" si="40"/>
        <v>0</v>
      </c>
      <c r="G300" s="222"/>
      <c r="H300" s="161">
        <f t="shared" si="44"/>
        <v>0</v>
      </c>
      <c r="I300" s="177">
        <f t="shared" si="41"/>
        <v>0</v>
      </c>
      <c r="J300" s="200"/>
      <c r="K300" s="200"/>
      <c r="L300" s="173"/>
      <c r="M300" s="173"/>
      <c r="N300" s="173"/>
      <c r="O300" s="173"/>
      <c r="P300" s="173"/>
      <c r="Q300" s="173"/>
      <c r="R300" s="173"/>
      <c r="S300" s="173"/>
      <c r="T300" s="173"/>
      <c r="U300" s="173"/>
      <c r="V300" s="173"/>
      <c r="W300" s="173"/>
      <c r="X300" s="173"/>
    </row>
    <row r="301" spans="2:24" x14ac:dyDescent="0.35">
      <c r="B301" s="170">
        <f t="shared" si="42"/>
        <v>0</v>
      </c>
      <c r="C301" s="190">
        <f t="shared" si="43"/>
        <v>0</v>
      </c>
      <c r="D301" s="162">
        <f t="shared" si="38"/>
        <v>0</v>
      </c>
      <c r="E301" s="177">
        <f t="shared" si="39"/>
        <v>0</v>
      </c>
      <c r="F301" s="222">
        <f t="shared" si="40"/>
        <v>0</v>
      </c>
      <c r="G301" s="222"/>
      <c r="H301" s="161">
        <f t="shared" si="44"/>
        <v>0</v>
      </c>
      <c r="I301" s="177">
        <f t="shared" si="41"/>
        <v>0</v>
      </c>
      <c r="J301" s="200"/>
      <c r="K301" s="200"/>
      <c r="L301" s="173"/>
      <c r="M301" s="173"/>
      <c r="N301" s="173"/>
      <c r="O301" s="173"/>
      <c r="P301" s="173"/>
      <c r="Q301" s="173"/>
      <c r="R301" s="173"/>
      <c r="S301" s="173"/>
      <c r="T301" s="173"/>
      <c r="U301" s="173"/>
      <c r="V301" s="173"/>
      <c r="W301" s="173"/>
      <c r="X301" s="173"/>
    </row>
    <row r="302" spans="2:24" x14ac:dyDescent="0.35">
      <c r="B302" s="170">
        <f t="shared" si="42"/>
        <v>0</v>
      </c>
      <c r="C302" s="190">
        <f t="shared" si="43"/>
        <v>0</v>
      </c>
      <c r="D302" s="162">
        <f t="shared" si="38"/>
        <v>0</v>
      </c>
      <c r="E302" s="177">
        <f t="shared" si="39"/>
        <v>0</v>
      </c>
      <c r="F302" s="222">
        <f t="shared" si="40"/>
        <v>0</v>
      </c>
      <c r="G302" s="222"/>
      <c r="H302" s="161">
        <f t="shared" si="44"/>
        <v>0</v>
      </c>
      <c r="I302" s="177">
        <f t="shared" si="41"/>
        <v>0</v>
      </c>
      <c r="J302" s="200"/>
      <c r="K302" s="200"/>
      <c r="L302" s="173"/>
      <c r="M302" s="173"/>
      <c r="N302" s="173"/>
      <c r="O302" s="173"/>
      <c r="P302" s="173"/>
      <c r="Q302" s="173"/>
      <c r="R302" s="173"/>
      <c r="S302" s="173"/>
      <c r="T302" s="173"/>
      <c r="U302" s="173"/>
      <c r="V302" s="173"/>
      <c r="W302" s="173"/>
      <c r="X302" s="173"/>
    </row>
    <row r="303" spans="2:24" x14ac:dyDescent="0.35">
      <c r="B303" s="170">
        <f t="shared" si="42"/>
        <v>0</v>
      </c>
      <c r="C303" s="190">
        <f t="shared" si="43"/>
        <v>0</v>
      </c>
      <c r="D303" s="162">
        <f t="shared" si="38"/>
        <v>0</v>
      </c>
      <c r="E303" s="177">
        <f t="shared" si="39"/>
        <v>0</v>
      </c>
      <c r="F303" s="222">
        <f t="shared" si="40"/>
        <v>0</v>
      </c>
      <c r="G303" s="222"/>
      <c r="H303" s="161">
        <f t="shared" si="44"/>
        <v>0</v>
      </c>
      <c r="I303" s="177">
        <f t="shared" si="41"/>
        <v>0</v>
      </c>
      <c r="J303" s="200"/>
      <c r="K303" s="200"/>
      <c r="L303" s="173"/>
      <c r="M303" s="173"/>
      <c r="N303" s="173"/>
      <c r="O303" s="173"/>
      <c r="P303" s="173"/>
      <c r="Q303" s="173"/>
      <c r="R303" s="173"/>
      <c r="S303" s="173"/>
      <c r="T303" s="173"/>
      <c r="U303" s="173"/>
      <c r="V303" s="173"/>
      <c r="W303" s="173"/>
      <c r="X303" s="173"/>
    </row>
    <row r="304" spans="2:24" x14ac:dyDescent="0.35">
      <c r="B304" s="170">
        <f t="shared" si="42"/>
        <v>0</v>
      </c>
      <c r="C304" s="190">
        <f t="shared" si="43"/>
        <v>0</v>
      </c>
      <c r="D304" s="162">
        <f t="shared" si="38"/>
        <v>0</v>
      </c>
      <c r="E304" s="177">
        <f t="shared" si="39"/>
        <v>0</v>
      </c>
      <c r="F304" s="222">
        <f t="shared" si="40"/>
        <v>0</v>
      </c>
      <c r="G304" s="222"/>
      <c r="H304" s="161">
        <f t="shared" si="44"/>
        <v>0</v>
      </c>
      <c r="I304" s="177">
        <f t="shared" si="41"/>
        <v>0</v>
      </c>
      <c r="J304" s="200"/>
      <c r="K304" s="200"/>
      <c r="L304" s="173"/>
      <c r="M304" s="173"/>
      <c r="N304" s="173"/>
      <c r="O304" s="173"/>
      <c r="P304" s="173"/>
      <c r="Q304" s="173"/>
      <c r="R304" s="173"/>
      <c r="S304" s="173"/>
      <c r="T304" s="173"/>
      <c r="U304" s="173"/>
      <c r="V304" s="173"/>
      <c r="W304" s="173"/>
      <c r="X304" s="173"/>
    </row>
    <row r="305" spans="2:24" x14ac:dyDescent="0.35">
      <c r="B305" s="170">
        <f t="shared" si="42"/>
        <v>0</v>
      </c>
      <c r="C305" s="190">
        <f t="shared" si="43"/>
        <v>0</v>
      </c>
      <c r="D305" s="162">
        <f t="shared" si="38"/>
        <v>0</v>
      </c>
      <c r="E305" s="177">
        <f t="shared" si="39"/>
        <v>0</v>
      </c>
      <c r="F305" s="222">
        <f t="shared" si="40"/>
        <v>0</v>
      </c>
      <c r="G305" s="222"/>
      <c r="H305" s="161">
        <f t="shared" si="44"/>
        <v>0</v>
      </c>
      <c r="I305" s="177">
        <f t="shared" si="41"/>
        <v>0</v>
      </c>
      <c r="J305" s="200"/>
      <c r="K305" s="200"/>
      <c r="L305" s="173"/>
      <c r="M305" s="173"/>
      <c r="N305" s="173"/>
      <c r="O305" s="173"/>
      <c r="P305" s="173"/>
      <c r="Q305" s="173"/>
      <c r="R305" s="173"/>
      <c r="S305" s="173"/>
      <c r="T305" s="173"/>
      <c r="U305" s="173"/>
      <c r="V305" s="173"/>
      <c r="W305" s="173"/>
      <c r="X305" s="173"/>
    </row>
    <row r="306" spans="2:24" x14ac:dyDescent="0.35">
      <c r="B306" s="170">
        <f t="shared" si="42"/>
        <v>0</v>
      </c>
      <c r="C306" s="190">
        <f t="shared" si="43"/>
        <v>0</v>
      </c>
      <c r="D306" s="162">
        <f t="shared" si="38"/>
        <v>0</v>
      </c>
      <c r="E306" s="177">
        <f t="shared" si="39"/>
        <v>0</v>
      </c>
      <c r="F306" s="222">
        <f t="shared" si="40"/>
        <v>0</v>
      </c>
      <c r="G306" s="222"/>
      <c r="H306" s="161">
        <f t="shared" si="44"/>
        <v>0</v>
      </c>
      <c r="I306" s="177">
        <f t="shared" si="41"/>
        <v>0</v>
      </c>
      <c r="J306" s="200"/>
      <c r="K306" s="200"/>
      <c r="L306" s="173"/>
      <c r="M306" s="173"/>
      <c r="N306" s="173"/>
      <c r="O306" s="173"/>
      <c r="P306" s="173"/>
      <c r="Q306" s="173"/>
      <c r="R306" s="173"/>
      <c r="S306" s="173"/>
      <c r="T306" s="173"/>
      <c r="U306" s="173"/>
      <c r="V306" s="173"/>
      <c r="W306" s="173"/>
      <c r="X306" s="173"/>
    </row>
    <row r="307" spans="2:24" x14ac:dyDescent="0.35">
      <c r="B307" s="170">
        <f t="shared" si="42"/>
        <v>0</v>
      </c>
      <c r="C307" s="190">
        <f t="shared" si="43"/>
        <v>0</v>
      </c>
      <c r="D307" s="162">
        <f t="shared" si="38"/>
        <v>0</v>
      </c>
      <c r="E307" s="177">
        <f t="shared" si="39"/>
        <v>0</v>
      </c>
      <c r="F307" s="222">
        <f t="shared" si="40"/>
        <v>0</v>
      </c>
      <c r="G307" s="222"/>
      <c r="H307" s="161">
        <f t="shared" si="44"/>
        <v>0</v>
      </c>
      <c r="I307" s="177">
        <f t="shared" si="41"/>
        <v>0</v>
      </c>
      <c r="J307" s="200"/>
      <c r="K307" s="200"/>
      <c r="L307" s="173"/>
      <c r="M307" s="173"/>
      <c r="N307" s="173"/>
      <c r="O307" s="173"/>
      <c r="P307" s="173"/>
      <c r="Q307" s="173"/>
      <c r="R307" s="173"/>
      <c r="S307" s="173"/>
      <c r="T307" s="173"/>
      <c r="U307" s="173"/>
      <c r="V307" s="173"/>
      <c r="W307" s="173"/>
      <c r="X307" s="173"/>
    </row>
    <row r="308" spans="2:24" x14ac:dyDescent="0.35">
      <c r="B308" s="170">
        <f t="shared" si="42"/>
        <v>0</v>
      </c>
      <c r="C308" s="190">
        <f t="shared" si="43"/>
        <v>0</v>
      </c>
      <c r="D308" s="162">
        <f t="shared" si="38"/>
        <v>0</v>
      </c>
      <c r="E308" s="177">
        <f t="shared" si="39"/>
        <v>0</v>
      </c>
      <c r="F308" s="222">
        <f t="shared" si="40"/>
        <v>0</v>
      </c>
      <c r="G308" s="222"/>
      <c r="H308" s="161">
        <f t="shared" si="44"/>
        <v>0</v>
      </c>
      <c r="I308" s="177">
        <f t="shared" si="41"/>
        <v>0</v>
      </c>
      <c r="J308" s="200"/>
      <c r="K308" s="200"/>
      <c r="L308" s="173"/>
      <c r="M308" s="173"/>
      <c r="N308" s="173"/>
      <c r="O308" s="173"/>
      <c r="P308" s="173"/>
      <c r="Q308" s="173"/>
      <c r="R308" s="173"/>
      <c r="S308" s="173"/>
      <c r="T308" s="173"/>
      <c r="U308" s="173"/>
      <c r="V308" s="173"/>
      <c r="W308" s="173"/>
      <c r="X308" s="173"/>
    </row>
    <row r="309" spans="2:24" x14ac:dyDescent="0.35">
      <c r="B309" s="170">
        <f t="shared" si="42"/>
        <v>0</v>
      </c>
      <c r="C309" s="190">
        <f t="shared" si="43"/>
        <v>0</v>
      </c>
      <c r="D309" s="162">
        <f t="shared" si="38"/>
        <v>0</v>
      </c>
      <c r="E309" s="177">
        <f t="shared" si="39"/>
        <v>0</v>
      </c>
      <c r="F309" s="222">
        <f t="shared" si="40"/>
        <v>0</v>
      </c>
      <c r="G309" s="222"/>
      <c r="H309" s="161">
        <f t="shared" si="44"/>
        <v>0</v>
      </c>
      <c r="I309" s="177">
        <f t="shared" si="41"/>
        <v>0</v>
      </c>
      <c r="J309" s="200"/>
      <c r="K309" s="200"/>
      <c r="L309" s="173"/>
      <c r="M309" s="173"/>
      <c r="N309" s="173"/>
      <c r="O309" s="173"/>
      <c r="P309" s="173"/>
      <c r="Q309" s="173"/>
      <c r="R309" s="173"/>
      <c r="S309" s="173"/>
      <c r="T309" s="173"/>
      <c r="U309" s="173"/>
      <c r="V309" s="173"/>
      <c r="W309" s="173"/>
      <c r="X309" s="173"/>
    </row>
    <row r="310" spans="2:24" x14ac:dyDescent="0.35">
      <c r="B310" s="170">
        <f t="shared" si="42"/>
        <v>0</v>
      </c>
      <c r="C310" s="190">
        <f t="shared" si="43"/>
        <v>0</v>
      </c>
      <c r="D310" s="162">
        <f t="shared" si="38"/>
        <v>0</v>
      </c>
      <c r="E310" s="177">
        <f t="shared" si="39"/>
        <v>0</v>
      </c>
      <c r="F310" s="222">
        <f t="shared" si="40"/>
        <v>0</v>
      </c>
      <c r="G310" s="222"/>
      <c r="H310" s="161">
        <f t="shared" si="44"/>
        <v>0</v>
      </c>
      <c r="I310" s="177">
        <f t="shared" si="41"/>
        <v>0</v>
      </c>
      <c r="J310" s="200"/>
      <c r="K310" s="200"/>
      <c r="L310" s="173"/>
      <c r="M310" s="173"/>
      <c r="N310" s="173"/>
      <c r="O310" s="173"/>
      <c r="P310" s="173"/>
      <c r="Q310" s="173"/>
      <c r="R310" s="173"/>
      <c r="S310" s="173"/>
      <c r="T310" s="173"/>
      <c r="U310" s="173"/>
      <c r="V310" s="173"/>
      <c r="W310" s="173"/>
      <c r="X310" s="173"/>
    </row>
    <row r="311" spans="2:24" x14ac:dyDescent="0.35">
      <c r="B311" s="170">
        <f t="shared" si="42"/>
        <v>0</v>
      </c>
      <c r="C311" s="190">
        <f t="shared" si="43"/>
        <v>0</v>
      </c>
      <c r="D311" s="162">
        <f t="shared" si="38"/>
        <v>0</v>
      </c>
      <c r="E311" s="177">
        <f t="shared" si="39"/>
        <v>0</v>
      </c>
      <c r="F311" s="222">
        <f t="shared" si="40"/>
        <v>0</v>
      </c>
      <c r="G311" s="222"/>
      <c r="H311" s="161">
        <f t="shared" si="44"/>
        <v>0</v>
      </c>
      <c r="I311" s="177">
        <f t="shared" si="41"/>
        <v>0</v>
      </c>
      <c r="J311" s="200"/>
      <c r="K311" s="200"/>
      <c r="L311" s="173"/>
      <c r="M311" s="173"/>
      <c r="N311" s="173"/>
      <c r="O311" s="173"/>
      <c r="P311" s="173"/>
      <c r="Q311" s="173"/>
      <c r="R311" s="173"/>
      <c r="S311" s="173"/>
      <c r="T311" s="173"/>
      <c r="U311" s="173"/>
      <c r="V311" s="173"/>
      <c r="W311" s="173"/>
      <c r="X311" s="173"/>
    </row>
    <row r="312" spans="2:24" x14ac:dyDescent="0.35">
      <c r="B312" s="170">
        <f t="shared" si="42"/>
        <v>0</v>
      </c>
      <c r="C312" s="190">
        <f t="shared" si="43"/>
        <v>0</v>
      </c>
      <c r="D312" s="162">
        <f t="shared" si="38"/>
        <v>0</v>
      </c>
      <c r="E312" s="177">
        <f t="shared" si="39"/>
        <v>0</v>
      </c>
      <c r="F312" s="222">
        <f t="shared" si="40"/>
        <v>0</v>
      </c>
      <c r="G312" s="222"/>
      <c r="H312" s="161">
        <f t="shared" si="44"/>
        <v>0</v>
      </c>
      <c r="I312" s="177">
        <f t="shared" si="41"/>
        <v>0</v>
      </c>
      <c r="J312" s="200"/>
      <c r="K312" s="200"/>
      <c r="L312" s="173"/>
      <c r="M312" s="173"/>
      <c r="N312" s="173"/>
      <c r="O312" s="173"/>
      <c r="P312" s="173"/>
      <c r="Q312" s="173"/>
      <c r="R312" s="173"/>
      <c r="S312" s="173"/>
      <c r="T312" s="173"/>
      <c r="U312" s="173"/>
      <c r="V312" s="173"/>
      <c r="W312" s="173"/>
      <c r="X312" s="173"/>
    </row>
    <row r="313" spans="2:24" x14ac:dyDescent="0.35">
      <c r="B313" s="170">
        <f t="shared" si="42"/>
        <v>0</v>
      </c>
      <c r="C313" s="190">
        <f t="shared" si="43"/>
        <v>0</v>
      </c>
      <c r="D313" s="162">
        <f t="shared" si="38"/>
        <v>0</v>
      </c>
      <c r="E313" s="177">
        <f t="shared" si="39"/>
        <v>0</v>
      </c>
      <c r="F313" s="222">
        <f t="shared" si="40"/>
        <v>0</v>
      </c>
      <c r="G313" s="222"/>
      <c r="H313" s="161">
        <f t="shared" si="44"/>
        <v>0</v>
      </c>
      <c r="I313" s="177">
        <f t="shared" si="41"/>
        <v>0</v>
      </c>
      <c r="J313" s="200"/>
      <c r="K313" s="200"/>
      <c r="L313" s="173"/>
      <c r="M313" s="173"/>
      <c r="N313" s="173"/>
      <c r="O313" s="173"/>
      <c r="P313" s="173"/>
      <c r="Q313" s="173"/>
      <c r="R313" s="173"/>
      <c r="S313" s="173"/>
      <c r="T313" s="173"/>
      <c r="U313" s="173"/>
      <c r="V313" s="173"/>
      <c r="W313" s="173"/>
      <c r="X313" s="173"/>
    </row>
    <row r="314" spans="2:24" x14ac:dyDescent="0.35">
      <c r="B314" s="170">
        <f t="shared" si="42"/>
        <v>0</v>
      </c>
      <c r="C314" s="190">
        <f t="shared" si="43"/>
        <v>0</v>
      </c>
      <c r="D314" s="162">
        <f t="shared" si="38"/>
        <v>0</v>
      </c>
      <c r="E314" s="177">
        <f t="shared" si="39"/>
        <v>0</v>
      </c>
      <c r="F314" s="222">
        <f t="shared" si="40"/>
        <v>0</v>
      </c>
      <c r="G314" s="222"/>
      <c r="H314" s="161">
        <f t="shared" si="44"/>
        <v>0</v>
      </c>
      <c r="I314" s="177">
        <f t="shared" si="41"/>
        <v>0</v>
      </c>
      <c r="J314" s="200"/>
      <c r="K314" s="200"/>
      <c r="L314" s="173"/>
      <c r="M314" s="173"/>
      <c r="N314" s="173"/>
      <c r="O314" s="173"/>
      <c r="P314" s="173"/>
      <c r="Q314" s="173"/>
      <c r="R314" s="173"/>
      <c r="S314" s="173"/>
      <c r="T314" s="173"/>
      <c r="U314" s="173"/>
      <c r="V314" s="173"/>
      <c r="W314" s="173"/>
      <c r="X314" s="173"/>
    </row>
    <row r="315" spans="2:24" x14ac:dyDescent="0.35">
      <c r="B315" s="170">
        <f t="shared" si="42"/>
        <v>0</v>
      </c>
      <c r="C315" s="190">
        <f t="shared" si="43"/>
        <v>0</v>
      </c>
      <c r="D315" s="162">
        <f t="shared" si="38"/>
        <v>0</v>
      </c>
      <c r="E315" s="177">
        <f t="shared" si="39"/>
        <v>0</v>
      </c>
      <c r="F315" s="222">
        <f t="shared" si="40"/>
        <v>0</v>
      </c>
      <c r="G315" s="222"/>
      <c r="H315" s="161">
        <f t="shared" si="44"/>
        <v>0</v>
      </c>
      <c r="I315" s="177">
        <f t="shared" si="41"/>
        <v>0</v>
      </c>
      <c r="J315" s="200"/>
      <c r="K315" s="200"/>
      <c r="L315" s="173"/>
      <c r="M315" s="173"/>
      <c r="N315" s="173"/>
      <c r="O315" s="173"/>
      <c r="P315" s="173"/>
      <c r="Q315" s="173"/>
      <c r="R315" s="173"/>
      <c r="S315" s="173"/>
      <c r="T315" s="173"/>
      <c r="U315" s="173"/>
      <c r="V315" s="173"/>
      <c r="W315" s="173"/>
      <c r="X315" s="173"/>
    </row>
    <row r="316" spans="2:24" x14ac:dyDescent="0.35">
      <c r="B316" s="170">
        <f t="shared" si="42"/>
        <v>0</v>
      </c>
      <c r="C316" s="190">
        <f t="shared" si="43"/>
        <v>0</v>
      </c>
      <c r="D316" s="162">
        <f t="shared" si="38"/>
        <v>0</v>
      </c>
      <c r="E316" s="177">
        <f t="shared" si="39"/>
        <v>0</v>
      </c>
      <c r="F316" s="222">
        <f t="shared" si="40"/>
        <v>0</v>
      </c>
      <c r="G316" s="222"/>
      <c r="H316" s="161">
        <f t="shared" si="44"/>
        <v>0</v>
      </c>
      <c r="I316" s="177">
        <f t="shared" si="41"/>
        <v>0</v>
      </c>
      <c r="J316" s="200"/>
      <c r="K316" s="200"/>
      <c r="L316" s="173"/>
      <c r="M316" s="173"/>
      <c r="N316" s="173"/>
      <c r="O316" s="173"/>
      <c r="P316" s="173"/>
      <c r="Q316" s="173"/>
      <c r="R316" s="173"/>
      <c r="S316" s="173"/>
      <c r="T316" s="173"/>
      <c r="U316" s="173"/>
      <c r="V316" s="173"/>
      <c r="W316" s="173"/>
      <c r="X316" s="173"/>
    </row>
    <row r="317" spans="2:24" x14ac:dyDescent="0.35">
      <c r="B317" s="170">
        <f t="shared" si="42"/>
        <v>0</v>
      </c>
      <c r="C317" s="190">
        <f t="shared" si="43"/>
        <v>0</v>
      </c>
      <c r="D317" s="162">
        <f t="shared" si="38"/>
        <v>0</v>
      </c>
      <c r="E317" s="177">
        <f t="shared" si="39"/>
        <v>0</v>
      </c>
      <c r="F317" s="222">
        <f t="shared" si="40"/>
        <v>0</v>
      </c>
      <c r="G317" s="222"/>
      <c r="H317" s="161">
        <f t="shared" si="44"/>
        <v>0</v>
      </c>
      <c r="I317" s="177">
        <f t="shared" si="41"/>
        <v>0</v>
      </c>
      <c r="J317" s="200"/>
      <c r="K317" s="200"/>
      <c r="L317" s="173"/>
      <c r="M317" s="173"/>
      <c r="N317" s="173"/>
      <c r="O317" s="173"/>
      <c r="P317" s="173"/>
      <c r="Q317" s="173"/>
      <c r="R317" s="173"/>
      <c r="S317" s="173"/>
      <c r="T317" s="173"/>
      <c r="U317" s="173"/>
      <c r="V317" s="173"/>
      <c r="W317" s="173"/>
      <c r="X317" s="173"/>
    </row>
    <row r="318" spans="2:24" x14ac:dyDescent="0.35">
      <c r="B318" s="170">
        <f t="shared" si="42"/>
        <v>0</v>
      </c>
      <c r="C318" s="190">
        <f t="shared" si="43"/>
        <v>0</v>
      </c>
      <c r="D318" s="162">
        <f t="shared" si="38"/>
        <v>0</v>
      </c>
      <c r="E318" s="177">
        <f t="shared" si="39"/>
        <v>0</v>
      </c>
      <c r="F318" s="222">
        <f t="shared" si="40"/>
        <v>0</v>
      </c>
      <c r="G318" s="222"/>
      <c r="H318" s="161">
        <f t="shared" si="44"/>
        <v>0</v>
      </c>
      <c r="I318" s="177">
        <f t="shared" si="41"/>
        <v>0</v>
      </c>
      <c r="J318" s="200"/>
      <c r="K318" s="200"/>
      <c r="L318" s="173"/>
      <c r="M318" s="173"/>
      <c r="N318" s="173"/>
      <c r="O318" s="173"/>
      <c r="P318" s="173"/>
      <c r="Q318" s="173"/>
      <c r="R318" s="173"/>
      <c r="S318" s="173"/>
      <c r="T318" s="173"/>
      <c r="U318" s="173"/>
      <c r="V318" s="173"/>
      <c r="W318" s="173"/>
      <c r="X318" s="173"/>
    </row>
    <row r="319" spans="2:24" x14ac:dyDescent="0.35">
      <c r="B319" s="170">
        <f t="shared" si="42"/>
        <v>0</v>
      </c>
      <c r="C319" s="190">
        <f t="shared" si="43"/>
        <v>0</v>
      </c>
      <c r="D319" s="162">
        <f t="shared" si="38"/>
        <v>0</v>
      </c>
      <c r="E319" s="177">
        <f t="shared" si="39"/>
        <v>0</v>
      </c>
      <c r="F319" s="222">
        <f t="shared" si="40"/>
        <v>0</v>
      </c>
      <c r="G319" s="222"/>
      <c r="H319" s="161">
        <f t="shared" si="44"/>
        <v>0</v>
      </c>
      <c r="I319" s="177">
        <f t="shared" si="41"/>
        <v>0</v>
      </c>
      <c r="J319" s="200"/>
      <c r="K319" s="200"/>
      <c r="L319" s="173"/>
      <c r="M319" s="173"/>
      <c r="N319" s="173"/>
      <c r="O319" s="173"/>
      <c r="P319" s="173"/>
      <c r="Q319" s="173"/>
      <c r="R319" s="173"/>
      <c r="S319" s="173"/>
      <c r="T319" s="173"/>
      <c r="U319" s="173"/>
      <c r="V319" s="173"/>
      <c r="W319" s="173"/>
      <c r="X319" s="173"/>
    </row>
    <row r="320" spans="2:24" x14ac:dyDescent="0.35">
      <c r="B320" s="170">
        <f t="shared" si="42"/>
        <v>0</v>
      </c>
      <c r="C320" s="190">
        <f t="shared" si="43"/>
        <v>0</v>
      </c>
      <c r="D320" s="162">
        <f t="shared" si="38"/>
        <v>0</v>
      </c>
      <c r="E320" s="177">
        <f t="shared" si="39"/>
        <v>0</v>
      </c>
      <c r="F320" s="222">
        <f t="shared" si="40"/>
        <v>0</v>
      </c>
      <c r="G320" s="222"/>
      <c r="H320" s="161">
        <f t="shared" si="44"/>
        <v>0</v>
      </c>
      <c r="I320" s="177">
        <f t="shared" si="41"/>
        <v>0</v>
      </c>
      <c r="J320" s="200"/>
      <c r="K320" s="200"/>
      <c r="L320" s="173"/>
      <c r="M320" s="173"/>
      <c r="N320" s="173"/>
      <c r="O320" s="173"/>
      <c r="P320" s="173"/>
      <c r="Q320" s="173"/>
      <c r="R320" s="173"/>
      <c r="S320" s="173"/>
      <c r="T320" s="173"/>
      <c r="U320" s="173"/>
      <c r="V320" s="173"/>
      <c r="W320" s="173"/>
      <c r="X320" s="173"/>
    </row>
    <row r="321" spans="2:24" x14ac:dyDescent="0.35">
      <c r="B321" s="170">
        <f t="shared" si="42"/>
        <v>0</v>
      </c>
      <c r="C321" s="190">
        <f t="shared" si="43"/>
        <v>0</v>
      </c>
      <c r="D321" s="162">
        <f t="shared" si="38"/>
        <v>0</v>
      </c>
      <c r="E321" s="177">
        <f t="shared" si="39"/>
        <v>0</v>
      </c>
      <c r="F321" s="222">
        <f t="shared" si="40"/>
        <v>0</v>
      </c>
      <c r="G321" s="222"/>
      <c r="H321" s="161">
        <f t="shared" si="44"/>
        <v>0</v>
      </c>
      <c r="I321" s="177">
        <f t="shared" si="41"/>
        <v>0</v>
      </c>
      <c r="J321" s="200"/>
      <c r="K321" s="200"/>
      <c r="L321" s="173"/>
      <c r="M321" s="173"/>
      <c r="N321" s="173"/>
      <c r="O321" s="173"/>
      <c r="P321" s="173"/>
      <c r="Q321" s="173"/>
      <c r="R321" s="173"/>
      <c r="S321" s="173"/>
      <c r="T321" s="173"/>
      <c r="U321" s="173"/>
      <c r="V321" s="173"/>
      <c r="W321" s="173"/>
      <c r="X321" s="173"/>
    </row>
    <row r="322" spans="2:24" x14ac:dyDescent="0.35">
      <c r="B322" s="170">
        <f t="shared" si="42"/>
        <v>0</v>
      </c>
      <c r="C322" s="190">
        <f t="shared" si="43"/>
        <v>0</v>
      </c>
      <c r="D322" s="162">
        <f t="shared" si="38"/>
        <v>0</v>
      </c>
      <c r="E322" s="177">
        <f t="shared" si="39"/>
        <v>0</v>
      </c>
      <c r="F322" s="222">
        <f t="shared" si="40"/>
        <v>0</v>
      </c>
      <c r="G322" s="222"/>
      <c r="H322" s="161">
        <f t="shared" si="44"/>
        <v>0</v>
      </c>
      <c r="I322" s="177">
        <f t="shared" si="41"/>
        <v>0</v>
      </c>
      <c r="J322" s="200"/>
      <c r="K322" s="200"/>
      <c r="L322" s="173"/>
      <c r="M322" s="173"/>
      <c r="N322" s="173"/>
      <c r="O322" s="173"/>
      <c r="P322" s="173"/>
      <c r="Q322" s="173"/>
      <c r="R322" s="173"/>
      <c r="S322" s="173"/>
      <c r="T322" s="173"/>
      <c r="U322" s="173"/>
      <c r="V322" s="173"/>
      <c r="W322" s="173"/>
      <c r="X322" s="173"/>
    </row>
    <row r="323" spans="2:24" x14ac:dyDescent="0.35">
      <c r="B323" s="170">
        <f t="shared" si="42"/>
        <v>0</v>
      </c>
      <c r="C323" s="190">
        <f t="shared" si="43"/>
        <v>0</v>
      </c>
      <c r="D323" s="162">
        <f t="shared" si="38"/>
        <v>0</v>
      </c>
      <c r="E323" s="177">
        <f t="shared" si="39"/>
        <v>0</v>
      </c>
      <c r="F323" s="222">
        <f t="shared" si="40"/>
        <v>0</v>
      </c>
      <c r="G323" s="222"/>
      <c r="H323" s="161">
        <f t="shared" si="44"/>
        <v>0</v>
      </c>
      <c r="I323" s="177">
        <f t="shared" si="41"/>
        <v>0</v>
      </c>
      <c r="J323" s="200"/>
      <c r="K323" s="200"/>
      <c r="L323" s="173"/>
      <c r="M323" s="173"/>
      <c r="N323" s="173"/>
      <c r="O323" s="173"/>
      <c r="P323" s="173"/>
      <c r="Q323" s="173"/>
      <c r="R323" s="173"/>
      <c r="S323" s="173"/>
      <c r="T323" s="173"/>
      <c r="U323" s="173"/>
      <c r="V323" s="173"/>
      <c r="W323" s="173"/>
      <c r="X323" s="173"/>
    </row>
    <row r="324" spans="2:24" x14ac:dyDescent="0.35">
      <c r="B324" s="170">
        <f t="shared" si="42"/>
        <v>0</v>
      </c>
      <c r="C324" s="190">
        <f t="shared" si="43"/>
        <v>0</v>
      </c>
      <c r="D324" s="162">
        <f t="shared" si="38"/>
        <v>0</v>
      </c>
      <c r="E324" s="177">
        <f t="shared" si="39"/>
        <v>0</v>
      </c>
      <c r="F324" s="222">
        <f t="shared" si="40"/>
        <v>0</v>
      </c>
      <c r="G324" s="222"/>
      <c r="H324" s="161">
        <f t="shared" si="44"/>
        <v>0</v>
      </c>
      <c r="I324" s="177">
        <f t="shared" si="41"/>
        <v>0</v>
      </c>
      <c r="J324" s="200"/>
      <c r="K324" s="200"/>
      <c r="L324" s="173"/>
      <c r="M324" s="173"/>
      <c r="N324" s="173"/>
      <c r="O324" s="173"/>
      <c r="P324" s="173"/>
      <c r="Q324" s="173"/>
      <c r="R324" s="173"/>
      <c r="S324" s="173"/>
      <c r="T324" s="173"/>
      <c r="U324" s="173"/>
      <c r="V324" s="173"/>
      <c r="W324" s="173"/>
      <c r="X324" s="173"/>
    </row>
    <row r="325" spans="2:24" x14ac:dyDescent="0.35">
      <c r="B325" s="170">
        <f t="shared" si="42"/>
        <v>0</v>
      </c>
      <c r="C325" s="190">
        <f t="shared" si="43"/>
        <v>0</v>
      </c>
      <c r="D325" s="162">
        <f t="shared" si="38"/>
        <v>0</v>
      </c>
      <c r="E325" s="177">
        <f t="shared" si="39"/>
        <v>0</v>
      </c>
      <c r="F325" s="222">
        <f t="shared" si="40"/>
        <v>0</v>
      </c>
      <c r="G325" s="222"/>
      <c r="H325" s="161">
        <f t="shared" si="44"/>
        <v>0</v>
      </c>
      <c r="I325" s="177">
        <f t="shared" si="41"/>
        <v>0</v>
      </c>
      <c r="J325" s="200"/>
      <c r="K325" s="200"/>
      <c r="L325" s="173"/>
      <c r="M325" s="173"/>
      <c r="N325" s="173"/>
      <c r="O325" s="173"/>
      <c r="P325" s="173"/>
      <c r="Q325" s="173"/>
      <c r="R325" s="173"/>
      <c r="S325" s="173"/>
      <c r="T325" s="173"/>
      <c r="U325" s="173"/>
      <c r="V325" s="173"/>
      <c r="W325" s="173"/>
      <c r="X325" s="173"/>
    </row>
    <row r="326" spans="2:24" x14ac:dyDescent="0.35">
      <c r="B326" s="170">
        <f t="shared" si="42"/>
        <v>0</v>
      </c>
      <c r="C326" s="190">
        <f t="shared" si="43"/>
        <v>0</v>
      </c>
      <c r="D326" s="162">
        <f t="shared" si="38"/>
        <v>0</v>
      </c>
      <c r="E326" s="177">
        <f t="shared" si="39"/>
        <v>0</v>
      </c>
      <c r="F326" s="222">
        <f t="shared" si="40"/>
        <v>0</v>
      </c>
      <c r="G326" s="222"/>
      <c r="H326" s="161">
        <f t="shared" si="44"/>
        <v>0</v>
      </c>
      <c r="I326" s="177">
        <f t="shared" si="41"/>
        <v>0</v>
      </c>
      <c r="J326" s="200"/>
      <c r="K326" s="200"/>
      <c r="L326" s="173"/>
      <c r="M326" s="173"/>
      <c r="N326" s="173"/>
      <c r="O326" s="173"/>
      <c r="P326" s="173"/>
      <c r="Q326" s="173"/>
      <c r="R326" s="173"/>
      <c r="S326" s="173"/>
      <c r="T326" s="173"/>
      <c r="U326" s="173"/>
      <c r="V326" s="173"/>
      <c r="W326" s="173"/>
      <c r="X326" s="173"/>
    </row>
    <row r="327" spans="2:24" x14ac:dyDescent="0.35">
      <c r="B327" s="170">
        <f t="shared" si="42"/>
        <v>0</v>
      </c>
      <c r="C327" s="190">
        <f t="shared" si="43"/>
        <v>0</v>
      </c>
      <c r="D327" s="162">
        <f t="shared" si="38"/>
        <v>0</v>
      </c>
      <c r="E327" s="177">
        <f t="shared" si="39"/>
        <v>0</v>
      </c>
      <c r="F327" s="222">
        <f t="shared" si="40"/>
        <v>0</v>
      </c>
      <c r="G327" s="222"/>
      <c r="H327" s="161">
        <f t="shared" si="44"/>
        <v>0</v>
      </c>
      <c r="I327" s="177">
        <f t="shared" si="41"/>
        <v>0</v>
      </c>
      <c r="J327" s="200"/>
      <c r="K327" s="200"/>
      <c r="L327" s="173"/>
      <c r="M327" s="173"/>
      <c r="N327" s="173"/>
      <c r="O327" s="173"/>
      <c r="P327" s="173"/>
      <c r="Q327" s="173"/>
      <c r="R327" s="173"/>
      <c r="S327" s="173"/>
      <c r="T327" s="173"/>
      <c r="U327" s="173"/>
      <c r="V327" s="173"/>
      <c r="W327" s="173"/>
      <c r="X327" s="173"/>
    </row>
    <row r="328" spans="2:24" x14ac:dyDescent="0.35">
      <c r="B328" s="170">
        <f t="shared" si="42"/>
        <v>0</v>
      </c>
      <c r="C328" s="190">
        <f t="shared" si="43"/>
        <v>0</v>
      </c>
      <c r="D328" s="162">
        <f t="shared" si="38"/>
        <v>0</v>
      </c>
      <c r="E328" s="177">
        <f t="shared" si="39"/>
        <v>0</v>
      </c>
      <c r="F328" s="222">
        <f t="shared" si="40"/>
        <v>0</v>
      </c>
      <c r="G328" s="222"/>
      <c r="H328" s="161">
        <f t="shared" si="44"/>
        <v>0</v>
      </c>
      <c r="I328" s="177">
        <f t="shared" si="41"/>
        <v>0</v>
      </c>
      <c r="J328" s="200"/>
      <c r="K328" s="200"/>
      <c r="L328" s="173"/>
      <c r="M328" s="173"/>
      <c r="N328" s="173"/>
      <c r="O328" s="173"/>
      <c r="P328" s="173"/>
      <c r="Q328" s="173"/>
      <c r="R328" s="173"/>
      <c r="S328" s="173"/>
      <c r="T328" s="173"/>
      <c r="U328" s="173"/>
      <c r="V328" s="173"/>
      <c r="W328" s="173"/>
      <c r="X328" s="173"/>
    </row>
    <row r="329" spans="2:24" x14ac:dyDescent="0.35">
      <c r="B329" s="170">
        <f t="shared" si="42"/>
        <v>0</v>
      </c>
      <c r="C329" s="190">
        <f t="shared" si="43"/>
        <v>0</v>
      </c>
      <c r="D329" s="162">
        <f t="shared" si="38"/>
        <v>0</v>
      </c>
      <c r="E329" s="177">
        <f t="shared" si="39"/>
        <v>0</v>
      </c>
      <c r="F329" s="222">
        <f t="shared" si="40"/>
        <v>0</v>
      </c>
      <c r="G329" s="222"/>
      <c r="H329" s="161">
        <f t="shared" si="44"/>
        <v>0</v>
      </c>
      <c r="I329" s="177">
        <f t="shared" si="41"/>
        <v>0</v>
      </c>
      <c r="J329" s="200"/>
      <c r="K329" s="200"/>
      <c r="L329" s="173"/>
      <c r="M329" s="173"/>
      <c r="N329" s="173"/>
      <c r="O329" s="173"/>
      <c r="P329" s="173"/>
      <c r="Q329" s="173"/>
      <c r="R329" s="173"/>
      <c r="S329" s="173"/>
      <c r="T329" s="173"/>
      <c r="U329" s="173"/>
      <c r="V329" s="173"/>
      <c r="W329" s="173"/>
      <c r="X329" s="173"/>
    </row>
    <row r="330" spans="2:24" x14ac:dyDescent="0.35">
      <c r="B330" s="170">
        <f t="shared" si="42"/>
        <v>0</v>
      </c>
      <c r="C330" s="190">
        <f t="shared" si="43"/>
        <v>0</v>
      </c>
      <c r="D330" s="162">
        <f t="shared" si="38"/>
        <v>0</v>
      </c>
      <c r="E330" s="177">
        <f t="shared" si="39"/>
        <v>0</v>
      </c>
      <c r="F330" s="222">
        <f t="shared" si="40"/>
        <v>0</v>
      </c>
      <c r="G330" s="222"/>
      <c r="H330" s="161">
        <f t="shared" si="44"/>
        <v>0</v>
      </c>
      <c r="I330" s="177">
        <f t="shared" si="41"/>
        <v>0</v>
      </c>
      <c r="J330" s="200"/>
      <c r="K330" s="200"/>
      <c r="L330" s="173"/>
      <c r="M330" s="173"/>
      <c r="N330" s="173"/>
      <c r="O330" s="173"/>
      <c r="P330" s="173"/>
      <c r="Q330" s="173"/>
      <c r="R330" s="173"/>
      <c r="S330" s="173"/>
      <c r="T330" s="173"/>
      <c r="U330" s="173"/>
      <c r="V330" s="173"/>
      <c r="W330" s="173"/>
      <c r="X330" s="173"/>
    </row>
    <row r="331" spans="2:24" x14ac:dyDescent="0.35">
      <c r="B331" s="170">
        <f t="shared" si="42"/>
        <v>0</v>
      </c>
      <c r="C331" s="190">
        <f t="shared" si="43"/>
        <v>0</v>
      </c>
      <c r="D331" s="162">
        <f t="shared" si="38"/>
        <v>0</v>
      </c>
      <c r="E331" s="177">
        <f t="shared" si="39"/>
        <v>0</v>
      </c>
      <c r="F331" s="222">
        <f t="shared" si="40"/>
        <v>0</v>
      </c>
      <c r="G331" s="222"/>
      <c r="H331" s="161">
        <f t="shared" si="44"/>
        <v>0</v>
      </c>
      <c r="I331" s="177">
        <f t="shared" si="41"/>
        <v>0</v>
      </c>
      <c r="J331" s="200"/>
      <c r="K331" s="200"/>
      <c r="L331" s="173"/>
      <c r="M331" s="173"/>
      <c r="N331" s="173"/>
      <c r="O331" s="173"/>
      <c r="P331" s="173"/>
      <c r="Q331" s="173"/>
      <c r="R331" s="173"/>
      <c r="S331" s="173"/>
      <c r="T331" s="173"/>
      <c r="U331" s="173"/>
      <c r="V331" s="173"/>
      <c r="W331" s="173"/>
      <c r="X331" s="173"/>
    </row>
    <row r="332" spans="2:24" x14ac:dyDescent="0.35">
      <c r="B332" s="170">
        <f t="shared" si="42"/>
        <v>0</v>
      </c>
      <c r="C332" s="190">
        <f t="shared" si="43"/>
        <v>0</v>
      </c>
      <c r="D332" s="162">
        <f t="shared" si="38"/>
        <v>0</v>
      </c>
      <c r="E332" s="177">
        <f t="shared" si="39"/>
        <v>0</v>
      </c>
      <c r="F332" s="222">
        <f t="shared" si="40"/>
        <v>0</v>
      </c>
      <c r="G332" s="222"/>
      <c r="H332" s="161">
        <f t="shared" si="44"/>
        <v>0</v>
      </c>
      <c r="I332" s="177">
        <f t="shared" si="41"/>
        <v>0</v>
      </c>
      <c r="J332" s="200"/>
      <c r="K332" s="200"/>
      <c r="L332" s="173"/>
      <c r="M332" s="173"/>
      <c r="N332" s="173"/>
      <c r="O332" s="173"/>
      <c r="P332" s="173"/>
      <c r="Q332" s="173"/>
      <c r="R332" s="173"/>
      <c r="S332" s="173"/>
      <c r="T332" s="173"/>
      <c r="U332" s="173"/>
      <c r="V332" s="173"/>
      <c r="W332" s="173"/>
      <c r="X332" s="173"/>
    </row>
    <row r="333" spans="2:24" x14ac:dyDescent="0.35">
      <c r="B333" s="170">
        <f t="shared" si="42"/>
        <v>0</v>
      </c>
      <c r="C333" s="190">
        <f t="shared" si="43"/>
        <v>0</v>
      </c>
      <c r="D333" s="162">
        <f t="shared" si="38"/>
        <v>0</v>
      </c>
      <c r="E333" s="177">
        <f t="shared" si="39"/>
        <v>0</v>
      </c>
      <c r="F333" s="222">
        <f t="shared" si="40"/>
        <v>0</v>
      </c>
      <c r="G333" s="222"/>
      <c r="H333" s="161">
        <f t="shared" si="44"/>
        <v>0</v>
      </c>
      <c r="I333" s="177">
        <f t="shared" si="41"/>
        <v>0</v>
      </c>
      <c r="J333" s="200"/>
      <c r="K333" s="200"/>
      <c r="L333" s="173"/>
      <c r="M333" s="173"/>
      <c r="N333" s="173"/>
      <c r="O333" s="173"/>
      <c r="P333" s="173"/>
      <c r="Q333" s="173"/>
      <c r="R333" s="173"/>
      <c r="S333" s="173"/>
      <c r="T333" s="173"/>
      <c r="U333" s="173"/>
      <c r="V333" s="173"/>
      <c r="W333" s="173"/>
      <c r="X333" s="173"/>
    </row>
    <row r="334" spans="2:24" x14ac:dyDescent="0.35">
      <c r="B334" s="170">
        <f t="shared" si="42"/>
        <v>0</v>
      </c>
      <c r="C334" s="190">
        <f t="shared" si="43"/>
        <v>0</v>
      </c>
      <c r="D334" s="162">
        <f t="shared" si="38"/>
        <v>0</v>
      </c>
      <c r="E334" s="177">
        <f t="shared" si="39"/>
        <v>0</v>
      </c>
      <c r="F334" s="222">
        <f t="shared" si="40"/>
        <v>0</v>
      </c>
      <c r="G334" s="222"/>
      <c r="H334" s="161">
        <f t="shared" si="44"/>
        <v>0</v>
      </c>
      <c r="I334" s="177">
        <f t="shared" si="41"/>
        <v>0</v>
      </c>
      <c r="J334" s="200"/>
      <c r="K334" s="200"/>
      <c r="L334" s="173"/>
      <c r="M334" s="173"/>
      <c r="N334" s="173"/>
      <c r="O334" s="173"/>
      <c r="P334" s="173"/>
      <c r="Q334" s="173"/>
      <c r="R334" s="173"/>
      <c r="S334" s="173"/>
      <c r="T334" s="173"/>
      <c r="U334" s="173"/>
      <c r="V334" s="173"/>
      <c r="W334" s="173"/>
      <c r="X334" s="173"/>
    </row>
    <row r="335" spans="2:24" x14ac:dyDescent="0.35">
      <c r="B335" s="170">
        <f t="shared" si="42"/>
        <v>0</v>
      </c>
      <c r="C335" s="190">
        <f t="shared" si="43"/>
        <v>0</v>
      </c>
      <c r="D335" s="162">
        <f t="shared" si="38"/>
        <v>0</v>
      </c>
      <c r="E335" s="177">
        <f t="shared" si="39"/>
        <v>0</v>
      </c>
      <c r="F335" s="222">
        <f t="shared" si="40"/>
        <v>0</v>
      </c>
      <c r="G335" s="222"/>
      <c r="H335" s="161">
        <f t="shared" si="44"/>
        <v>0</v>
      </c>
      <c r="I335" s="177">
        <f t="shared" si="41"/>
        <v>0</v>
      </c>
      <c r="J335" s="200"/>
      <c r="K335" s="200"/>
      <c r="L335" s="173"/>
      <c r="M335" s="173"/>
      <c r="N335" s="173"/>
      <c r="O335" s="173"/>
      <c r="P335" s="173"/>
      <c r="Q335" s="173"/>
      <c r="R335" s="173"/>
      <c r="S335" s="173"/>
      <c r="T335" s="173"/>
      <c r="U335" s="173"/>
      <c r="V335" s="173"/>
      <c r="W335" s="173"/>
      <c r="X335" s="173"/>
    </row>
    <row r="336" spans="2:24" x14ac:dyDescent="0.35">
      <c r="B336" s="170">
        <f t="shared" si="42"/>
        <v>0</v>
      </c>
      <c r="C336" s="190">
        <f t="shared" si="43"/>
        <v>0</v>
      </c>
      <c r="D336" s="162">
        <f t="shared" si="38"/>
        <v>0</v>
      </c>
      <c r="E336" s="177">
        <f t="shared" si="39"/>
        <v>0</v>
      </c>
      <c r="F336" s="222">
        <f t="shared" si="40"/>
        <v>0</v>
      </c>
      <c r="G336" s="222"/>
      <c r="H336" s="161">
        <f t="shared" si="44"/>
        <v>0</v>
      </c>
      <c r="I336" s="177">
        <f t="shared" si="41"/>
        <v>0</v>
      </c>
      <c r="J336" s="200"/>
      <c r="K336" s="200"/>
      <c r="L336" s="173"/>
      <c r="M336" s="173"/>
      <c r="N336" s="173"/>
      <c r="O336" s="173"/>
      <c r="P336" s="173"/>
      <c r="Q336" s="173"/>
      <c r="R336" s="173"/>
      <c r="S336" s="173"/>
      <c r="T336" s="173"/>
      <c r="U336" s="173"/>
      <c r="V336" s="173"/>
      <c r="W336" s="173"/>
      <c r="X336" s="173"/>
    </row>
    <row r="337" spans="2:24" x14ac:dyDescent="0.35">
      <c r="B337" s="170">
        <f t="shared" si="42"/>
        <v>0</v>
      </c>
      <c r="C337" s="190">
        <f t="shared" si="43"/>
        <v>0</v>
      </c>
      <c r="D337" s="162">
        <f t="shared" si="38"/>
        <v>0</v>
      </c>
      <c r="E337" s="177">
        <f t="shared" si="39"/>
        <v>0</v>
      </c>
      <c r="F337" s="222">
        <f t="shared" si="40"/>
        <v>0</v>
      </c>
      <c r="G337" s="222"/>
      <c r="H337" s="161">
        <f t="shared" si="44"/>
        <v>0</v>
      </c>
      <c r="I337" s="177">
        <f t="shared" si="41"/>
        <v>0</v>
      </c>
      <c r="J337" s="200"/>
      <c r="K337" s="200"/>
      <c r="L337" s="173"/>
      <c r="M337" s="173"/>
      <c r="N337" s="173"/>
      <c r="O337" s="173"/>
      <c r="P337" s="173"/>
      <c r="Q337" s="173"/>
      <c r="R337" s="173"/>
      <c r="S337" s="173"/>
      <c r="T337" s="173"/>
      <c r="U337" s="173"/>
      <c r="V337" s="173"/>
      <c r="W337" s="173"/>
      <c r="X337" s="173"/>
    </row>
    <row r="338" spans="2:24" x14ac:dyDescent="0.35">
      <c r="B338" s="170">
        <f t="shared" si="42"/>
        <v>0</v>
      </c>
      <c r="C338" s="190">
        <f t="shared" si="43"/>
        <v>0</v>
      </c>
      <c r="D338" s="162">
        <f t="shared" si="38"/>
        <v>0</v>
      </c>
      <c r="E338" s="177">
        <f t="shared" si="39"/>
        <v>0</v>
      </c>
      <c r="F338" s="222">
        <f t="shared" si="40"/>
        <v>0</v>
      </c>
      <c r="G338" s="222"/>
      <c r="H338" s="161">
        <f t="shared" si="44"/>
        <v>0</v>
      </c>
      <c r="I338" s="177">
        <f t="shared" si="41"/>
        <v>0</v>
      </c>
      <c r="J338" s="200"/>
      <c r="K338" s="200"/>
      <c r="L338" s="173"/>
      <c r="M338" s="173"/>
      <c r="N338" s="173"/>
      <c r="O338" s="173"/>
      <c r="P338" s="173"/>
      <c r="Q338" s="173"/>
      <c r="R338" s="173"/>
      <c r="S338" s="173"/>
      <c r="T338" s="173"/>
      <c r="U338" s="173"/>
      <c r="V338" s="173"/>
      <c r="W338" s="173"/>
      <c r="X338" s="173"/>
    </row>
    <row r="339" spans="2:24" x14ac:dyDescent="0.35">
      <c r="B339" s="170">
        <f t="shared" si="42"/>
        <v>0</v>
      </c>
      <c r="C339" s="190">
        <f t="shared" si="43"/>
        <v>0</v>
      </c>
      <c r="D339" s="162">
        <f t="shared" si="38"/>
        <v>0</v>
      </c>
      <c r="E339" s="177">
        <f t="shared" si="39"/>
        <v>0</v>
      </c>
      <c r="F339" s="222">
        <f t="shared" si="40"/>
        <v>0</v>
      </c>
      <c r="G339" s="222"/>
      <c r="H339" s="161">
        <f t="shared" si="44"/>
        <v>0</v>
      </c>
      <c r="I339" s="177">
        <f t="shared" si="41"/>
        <v>0</v>
      </c>
      <c r="J339" s="200"/>
      <c r="K339" s="200"/>
      <c r="L339" s="173"/>
      <c r="M339" s="173"/>
      <c r="N339" s="173"/>
      <c r="O339" s="173"/>
      <c r="P339" s="173"/>
      <c r="Q339" s="173"/>
      <c r="R339" s="173"/>
      <c r="S339" s="173"/>
      <c r="T339" s="173"/>
      <c r="U339" s="173"/>
      <c r="V339" s="173"/>
      <c r="W339" s="173"/>
      <c r="X339" s="173"/>
    </row>
    <row r="340" spans="2:24" x14ac:dyDescent="0.35">
      <c r="B340" s="170">
        <f t="shared" si="42"/>
        <v>0</v>
      </c>
      <c r="C340" s="190">
        <f t="shared" si="43"/>
        <v>0</v>
      </c>
      <c r="D340" s="162">
        <f t="shared" si="38"/>
        <v>0</v>
      </c>
      <c r="E340" s="177">
        <f t="shared" si="39"/>
        <v>0</v>
      </c>
      <c r="F340" s="222">
        <f t="shared" si="40"/>
        <v>0</v>
      </c>
      <c r="G340" s="222"/>
      <c r="H340" s="161">
        <f t="shared" si="44"/>
        <v>0</v>
      </c>
      <c r="I340" s="177">
        <f t="shared" si="41"/>
        <v>0</v>
      </c>
      <c r="J340" s="200"/>
      <c r="K340" s="200"/>
      <c r="L340" s="173"/>
      <c r="M340" s="173"/>
      <c r="N340" s="173"/>
      <c r="O340" s="173"/>
      <c r="P340" s="173"/>
      <c r="Q340" s="173"/>
      <c r="R340" s="173"/>
      <c r="S340" s="173"/>
      <c r="T340" s="173"/>
      <c r="U340" s="173"/>
      <c r="V340" s="173"/>
      <c r="W340" s="173"/>
      <c r="X340" s="173"/>
    </row>
    <row r="341" spans="2:24" x14ac:dyDescent="0.35">
      <c r="B341" s="170">
        <f t="shared" si="42"/>
        <v>0</v>
      </c>
      <c r="C341" s="190">
        <f t="shared" si="43"/>
        <v>0</v>
      </c>
      <c r="D341" s="162">
        <f t="shared" ref="D341:D404" si="47">IF($B341&gt;0,$C341*$E$11,0)</f>
        <v>0</v>
      </c>
      <c r="E341" s="177">
        <f t="shared" si="39"/>
        <v>0</v>
      </c>
      <c r="F341" s="222">
        <f t="shared" si="40"/>
        <v>0</v>
      </c>
      <c r="G341" s="222"/>
      <c r="H341" s="161">
        <f t="shared" si="44"/>
        <v>0</v>
      </c>
      <c r="I341" s="177">
        <f t="shared" si="41"/>
        <v>0</v>
      </c>
      <c r="J341" s="200"/>
      <c r="K341" s="200"/>
      <c r="L341" s="173"/>
      <c r="M341" s="173"/>
      <c r="N341" s="173"/>
      <c r="O341" s="173"/>
      <c r="P341" s="173"/>
      <c r="Q341" s="173"/>
      <c r="R341" s="173"/>
      <c r="S341" s="173"/>
      <c r="T341" s="173"/>
      <c r="U341" s="173"/>
      <c r="V341" s="173"/>
      <c r="W341" s="173"/>
      <c r="X341" s="173"/>
    </row>
    <row r="342" spans="2:24" x14ac:dyDescent="0.35">
      <c r="B342" s="170">
        <f t="shared" si="42"/>
        <v>0</v>
      </c>
      <c r="C342" s="190">
        <f t="shared" si="43"/>
        <v>0</v>
      </c>
      <c r="D342" s="162">
        <f t="shared" si="47"/>
        <v>0</v>
      </c>
      <c r="E342" s="177">
        <f t="shared" ref="E342:E405" si="48">IF($H$16,                      IF(OR($B342&gt;($E$15+$P$10),AND($B342&gt;0,$B342&lt;=$E$15)),                        ((((((($P$11+$E$16)*1*$P$12)/1728)*$E$12))*$E$11)+(((((24-$E$16)*1*$P$12)/1728)*$E$12)*(ROUNDUP(($E$11/$E$17),0)))+(((24*1*(($P$11+24-$E$16)*$E$17))/1728)*$E$12)),                             IF(AND($B342&gt;$E$15,$B342&lt;=($E$15+$P$10)),               (((((((($P$11+$E$16)*1*$P$12)/1728)-$C342)*$E$12))*$E$11)+(((((24-$E$16)*1*$P$12)/1728)*$E$12)*(ROUNDUP(($E$11/$E$17),0)))+(((24*1*(($P$11+24-$E$16)*$E$17))/1728)*$E$12)),                            0)),                                        IF(OR($B342&gt;($E$15+$P$10),AND($B342&gt;0,$B342&lt;=$E$15)),    ((((($P$11+$E$16)*1*$P$12)/1728)*$E$12))*$E$11,                     IF(AND($B342&gt;$E$15,$B342&lt;=($E$15+$P$10)),         (((((($P$11+$E$16)*1*$P$12)/1728)-$C342)*$E$12))*$E$11,                   0)))</f>
        <v>0</v>
      </c>
      <c r="F342" s="222">
        <f t="shared" ref="F342:F405" si="49">$E342+$D342</f>
        <v>0</v>
      </c>
      <c r="G342" s="222"/>
      <c r="H342" s="161">
        <f t="shared" si="44"/>
        <v>0</v>
      </c>
      <c r="I342" s="177">
        <f t="shared" ref="I342:I405" si="50">IF($B342&gt;0,$E$13+($B342/12),0)</f>
        <v>0</v>
      </c>
      <c r="J342" s="200"/>
      <c r="K342" s="200"/>
      <c r="L342" s="173"/>
      <c r="M342" s="173"/>
      <c r="N342" s="173"/>
      <c r="O342" s="173"/>
      <c r="P342" s="173"/>
      <c r="Q342" s="173"/>
      <c r="R342" s="173"/>
      <c r="S342" s="173"/>
      <c r="T342" s="173"/>
      <c r="U342" s="173"/>
      <c r="V342" s="173"/>
      <c r="W342" s="173"/>
      <c r="X342" s="173"/>
    </row>
    <row r="343" spans="2:24" x14ac:dyDescent="0.35">
      <c r="B343" s="170">
        <f t="shared" ref="B343:B406" si="51">IF(B342&gt;0,  B342-1,  0)</f>
        <v>0</v>
      </c>
      <c r="C343" s="190">
        <f t="shared" ref="C343:C406" si="52">IF($E$8="SC-44",   IF(B343=44+$E$15,   0.0495,    IF(B343=43+$E$15,   0.1402,    IF(B343=42+$E$15,   0.2886,    IF(B343=41+$E$15,    0.4123,   IF(B343=40+$E$15,     0.6102,       IF(B343=39+$E$15,    0.8741,      IF(B343=38+$E$15,   1.0555,    IF(B343=37+$E$15,    1.1956,     IF(B343=36+$E$15,   1.3193,       IF(B343=35+$E$15,     1.4348,      IF(B343=34+$E$15,   1.5337,      IF(B343=33+$E$15,  1.6409,     IF(B343=32+$E$15,   1.7234,      IF(B343=31+$E$15,   1.7976,     IF(B343=30+$E$15,    1.8636,     IF(B343=29+$E$15,   1.9213,      IF(B343=28+$E$15,    1.979,     IF(B343=27+$E$15,   2.0285,     IF(B343=26+$E$15,   2.0779,      IF(B343=25+$E$15,   2.1274,      IF(B343=24+$E$15,    2.1769,     IF(B343=23+$E$15,    2.2264,     IF(B343=22+$E$15,    2.2594,     IF(B343=21+$E$15,    2.3088,      IF(B343=20+$E$15,    2.3418,      IF(B343=19+$E$15,   2.3665,        IF(B343=18+$E$15,    2.4078,      IF(B343=17+$E$15,    2.4325,     IF(B343=16+$E$15,    2.4573,     IF(B343=15+$E$15,   2.482,       IF(B343=14+$E$15,     2.515,    IF(B343=13+$E$15,     2.5315,      IF(B343=12+$E$15,       2.5644,     IF(B343=11+$E$15,    2.5809,                  IF(B343=10+$E$15,     2.6057,     IF(B343=9+$E$15,     2.6304,     IF(B343=8+$E$15,    2.6552,      IF(B343=7+$E$15,      2.6716,      IF(B343=6+$E$15,     2.6881,      IF(B343=5+$E$15,    2.7294,      IF(B343=4+$E$15,    2.8201,   IF(B343=3+$E$15,      2.8448,    IF(B343=2+$E$15,    2.9025,      IF(B343=1+$E$15,    2.9685,    0)))))))))))))))))))))))))))))))))))))))))))),                   IF($E$8="SC-34W",    IF(B343=34+$E$15,     0.4406,     IF(B343=33+$E$15,   0.5271,      IF(B343=32+$E$15,    0.8036,     IF(B343=31+$E$15,    1.0715,      IF(B343=30+$E$15,    1.2443,       IF(B343=29+$E$15,    1.3912,     IF(B343=28+$E$15,    1.5208,     IF(B343=27+$E$15,   1.6331,      IF(B343=26+$E$15,    1.7282,     IF(B343=25+$E$15,    1.8232,    IF(B343=24+$E$15,      1.901,    IF(B343=23+$E$15,    1.9701,     IF(B343=22+$E$15,  2.0392,    IF(B343=21+$E$15,    2.1083,    IF(B343=20+$E$15,     2.1602,     IF(B343=19+$E$15,   2.212,     IF(B343=18+$E$15,   2.2639,     IF(B343=17+$E$15,   2.3157,      IF(B343=16+$E$15,   2.3503,       IF(B343=15+$E$15,   2.3849,        IF(B343=14+$E$15,    2.4194,       IF(B343=13+$E$15,    2.4626,         IF(B343=12+$E$15,    2.4885,      IF(B343=11+$E$15,    2.5145,     IF(B343=10+$E$15,   2.5404,      IF(B343=9+$E$15,   2.575,       IF(B343=8+$E$15,    2.6009,        IF(B343=7+$E$15,     2.6182,       IF(B343=6+$E$15,    2.6527,        IF(B343=5+$E$15,   2.67,      IF(B343=4+$E$15,    2.6873,     IF(B343=3+$E$15,    2.7218,      IF(B343=2+$E$15,    2.7737,       IF(B343=1+$E$15,    2.765,        0)))))))))))))))))))))))))))))))))),              IF($E$8="SC-34E",      IF(B343=34+$E$15,     0.4417,     IF(B343=33+$E$15,   0.5389,      IF(B343=32+$E$15,    0.8217,     IF(B343=31+$E$15,    1.0955,      IF(B343=30+$E$15,    1.2722,       IF(B343=29+$E$15,    1.4224,     IF(B343=28+$E$15,    1.555,     IF(B343=27+$E$15,   1.6698,      IF(B343=26+$E$15,    1.767,     IF(B343=25+$E$15,    1.8642,    IF(B343=24+$E$15,      1.9437,    IF(B343=23+$E$15,    2.0144,     IF(B343=22+$E$15,    2.085,    IF(B343=21+$E$15,    2.1557,    IF(B343=20+$E$15,     2.2087,     IF(B343=19+$E$15,   2.2617,     IF(B343=18+$E$15,   2.3148,     IF(B343=17+$E$15,   2.3678,      IF(B343=16+$E$15,   2.4031,       IF(B343=15+$E$15,   2.4384,        IF(B343=14+$E$15,    2.4738,       IF(B343=13+$E$15,    2.518,         IF(B343=12+$E$15,    2.5445,      IF(B343=11+$E$15,    2.571,     IF(B343=10+$E$15,   2.5975,      IF(B343=9+$E$15,   2.6328,           IF(B343=8+$E$15,    2.6593,        IF(B343=7+$E$15,     2.677,       IF(B343=6+$E$15,    2.7123,        IF(B343=5+$E$15,   2.73,      IF(B343=4+$E$15,    2.7477,     IF(B343=3+$E$15,    2.783,      IF(B343=2+$E$15,    2.836,       IF(B343=1+$E$15,    2.8272,        0)))))))))))))))))))))))))))))))))),                   IF(B343=18+$E$15,   0.0596,     IF(B343=17+$E$15,   0.2259,      IF(B343=16+$E$15,   0.4156,       IF(B343=15+$E$15,   0.683,        IF(B343=14+$E$15,    0.8746,       IF(B343=13+$E$15,    1.0119,         IF(B343=12+$E$15,    1.1185,      IF(B343=11+$E$15,    1.207,     IF(B343=10+$E$15,   1.2757,      IF(B343=9+$E$15,   1.3389,           IF(B343=8+$E$15,    1.3913,        IF(B343=7+$E$15,     1.4401,       IF(B343=6+$E$15,    1.4817,        IF(B343=5+$E$15,   1.5214,      IF(B343=4+$E$15,    1.563,     IF(B343=3+$E$15,    1.6082,      IF(B343=2+$E$15,    1.6533,       IF(B343=1+$E$15,    1.7527,        0)))))))))))))))))))))</f>
        <v>0</v>
      </c>
      <c r="D343" s="162">
        <f t="shared" si="47"/>
        <v>0</v>
      </c>
      <c r="E343" s="177">
        <f t="shared" si="48"/>
        <v>0</v>
      </c>
      <c r="F343" s="222">
        <f t="shared" si="49"/>
        <v>0</v>
      </c>
      <c r="G343" s="222"/>
      <c r="H343" s="161">
        <f t="shared" ref="H343:H406" si="53">IF($H344&gt;0,H344+F343,F343)</f>
        <v>0</v>
      </c>
      <c r="I343" s="177">
        <f t="shared" si="50"/>
        <v>0</v>
      </c>
      <c r="J343" s="200"/>
      <c r="K343" s="200"/>
      <c r="L343" s="173"/>
      <c r="M343" s="173"/>
      <c r="N343" s="173"/>
      <c r="O343" s="173"/>
      <c r="P343" s="173"/>
      <c r="Q343" s="173"/>
      <c r="R343" s="173"/>
      <c r="S343" s="173"/>
      <c r="T343" s="173"/>
      <c r="U343" s="173"/>
      <c r="V343" s="173"/>
      <c r="W343" s="173"/>
      <c r="X343" s="173"/>
    </row>
    <row r="344" spans="2:24" x14ac:dyDescent="0.35">
      <c r="B344" s="170">
        <f t="shared" si="51"/>
        <v>0</v>
      </c>
      <c r="C344" s="190">
        <f t="shared" si="52"/>
        <v>0</v>
      </c>
      <c r="D344" s="162">
        <f t="shared" si="47"/>
        <v>0</v>
      </c>
      <c r="E344" s="177">
        <f t="shared" si="48"/>
        <v>0</v>
      </c>
      <c r="F344" s="222">
        <f t="shared" si="49"/>
        <v>0</v>
      </c>
      <c r="G344" s="222"/>
      <c r="H344" s="161">
        <f t="shared" si="53"/>
        <v>0</v>
      </c>
      <c r="I344" s="177">
        <f t="shared" si="50"/>
        <v>0</v>
      </c>
      <c r="J344" s="200"/>
      <c r="K344" s="200"/>
      <c r="L344" s="173"/>
      <c r="M344" s="173"/>
      <c r="N344" s="173"/>
      <c r="O344" s="173"/>
      <c r="P344" s="173"/>
      <c r="Q344" s="173"/>
      <c r="R344" s="173"/>
      <c r="S344" s="173"/>
      <c r="T344" s="173"/>
      <c r="U344" s="173"/>
      <c r="V344" s="173"/>
      <c r="W344" s="173"/>
      <c r="X344" s="173"/>
    </row>
    <row r="345" spans="2:24" x14ac:dyDescent="0.35">
      <c r="B345" s="170">
        <f t="shared" si="51"/>
        <v>0</v>
      </c>
      <c r="C345" s="190">
        <f t="shared" si="52"/>
        <v>0</v>
      </c>
      <c r="D345" s="162">
        <f t="shared" si="47"/>
        <v>0</v>
      </c>
      <c r="E345" s="177">
        <f t="shared" si="48"/>
        <v>0</v>
      </c>
      <c r="F345" s="222">
        <f t="shared" si="49"/>
        <v>0</v>
      </c>
      <c r="G345" s="222"/>
      <c r="H345" s="161">
        <f t="shared" si="53"/>
        <v>0</v>
      </c>
      <c r="I345" s="177">
        <f t="shared" si="50"/>
        <v>0</v>
      </c>
      <c r="J345" s="200"/>
      <c r="K345" s="200"/>
      <c r="L345" s="173"/>
      <c r="M345" s="173"/>
      <c r="N345" s="173"/>
      <c r="O345" s="173"/>
      <c r="P345" s="173"/>
      <c r="Q345" s="173"/>
      <c r="R345" s="173"/>
      <c r="S345" s="173"/>
      <c r="T345" s="173"/>
      <c r="U345" s="173"/>
      <c r="V345" s="173"/>
      <c r="W345" s="173"/>
      <c r="X345" s="173"/>
    </row>
    <row r="346" spans="2:24" x14ac:dyDescent="0.35">
      <c r="B346" s="170">
        <f t="shared" si="51"/>
        <v>0</v>
      </c>
      <c r="C346" s="190">
        <f t="shared" si="52"/>
        <v>0</v>
      </c>
      <c r="D346" s="162">
        <f t="shared" si="47"/>
        <v>0</v>
      </c>
      <c r="E346" s="177">
        <f t="shared" si="48"/>
        <v>0</v>
      </c>
      <c r="F346" s="222">
        <f t="shared" si="49"/>
        <v>0</v>
      </c>
      <c r="G346" s="222"/>
      <c r="H346" s="161">
        <f t="shared" si="53"/>
        <v>0</v>
      </c>
      <c r="I346" s="177">
        <f t="shared" si="50"/>
        <v>0</v>
      </c>
      <c r="J346" s="200"/>
      <c r="K346" s="200"/>
      <c r="L346" s="173"/>
      <c r="M346" s="173"/>
      <c r="N346" s="173"/>
      <c r="O346" s="173"/>
      <c r="P346" s="173"/>
      <c r="Q346" s="173"/>
      <c r="R346" s="173"/>
      <c r="S346" s="173"/>
      <c r="T346" s="173"/>
      <c r="U346" s="173"/>
      <c r="V346" s="173"/>
      <c r="W346" s="173"/>
      <c r="X346" s="173"/>
    </row>
    <row r="347" spans="2:24" x14ac:dyDescent="0.35">
      <c r="B347" s="170">
        <f t="shared" si="51"/>
        <v>0</v>
      </c>
      <c r="C347" s="190">
        <f t="shared" si="52"/>
        <v>0</v>
      </c>
      <c r="D347" s="162">
        <f t="shared" si="47"/>
        <v>0</v>
      </c>
      <c r="E347" s="177">
        <f t="shared" si="48"/>
        <v>0</v>
      </c>
      <c r="F347" s="222">
        <f t="shared" si="49"/>
        <v>0</v>
      </c>
      <c r="G347" s="222"/>
      <c r="H347" s="161">
        <f t="shared" si="53"/>
        <v>0</v>
      </c>
      <c r="I347" s="177">
        <f t="shared" si="50"/>
        <v>0</v>
      </c>
      <c r="J347" s="200"/>
      <c r="K347" s="200"/>
      <c r="L347" s="173"/>
      <c r="M347" s="173"/>
      <c r="N347" s="173"/>
      <c r="O347" s="173"/>
      <c r="P347" s="173"/>
      <c r="Q347" s="173"/>
      <c r="R347" s="173"/>
      <c r="S347" s="173"/>
      <c r="T347" s="173"/>
      <c r="U347" s="173"/>
      <c r="V347" s="173"/>
      <c r="W347" s="173"/>
      <c r="X347" s="173"/>
    </row>
    <row r="348" spans="2:24" x14ac:dyDescent="0.35">
      <c r="B348" s="170">
        <f t="shared" si="51"/>
        <v>0</v>
      </c>
      <c r="C348" s="190">
        <f t="shared" si="52"/>
        <v>0</v>
      </c>
      <c r="D348" s="162">
        <f t="shared" si="47"/>
        <v>0</v>
      </c>
      <c r="E348" s="177">
        <f t="shared" si="48"/>
        <v>0</v>
      </c>
      <c r="F348" s="222">
        <f t="shared" si="49"/>
        <v>0</v>
      </c>
      <c r="G348" s="222"/>
      <c r="H348" s="161">
        <f t="shared" si="53"/>
        <v>0</v>
      </c>
      <c r="I348" s="177">
        <f t="shared" si="50"/>
        <v>0</v>
      </c>
      <c r="J348" s="200"/>
      <c r="K348" s="200"/>
      <c r="L348" s="173"/>
      <c r="M348" s="173"/>
      <c r="N348" s="173"/>
      <c r="O348" s="173"/>
      <c r="P348" s="173"/>
      <c r="Q348" s="173"/>
      <c r="R348" s="173"/>
      <c r="S348" s="173"/>
      <c r="T348" s="173"/>
      <c r="U348" s="173"/>
      <c r="V348" s="173"/>
      <c r="W348" s="173"/>
      <c r="X348" s="173"/>
    </row>
    <row r="349" spans="2:24" x14ac:dyDescent="0.35">
      <c r="B349" s="170">
        <f t="shared" si="51"/>
        <v>0</v>
      </c>
      <c r="C349" s="190">
        <f t="shared" si="52"/>
        <v>0</v>
      </c>
      <c r="D349" s="162">
        <f t="shared" si="47"/>
        <v>0</v>
      </c>
      <c r="E349" s="177">
        <f t="shared" si="48"/>
        <v>0</v>
      </c>
      <c r="F349" s="222">
        <f t="shared" si="49"/>
        <v>0</v>
      </c>
      <c r="G349" s="222"/>
      <c r="H349" s="161">
        <f t="shared" si="53"/>
        <v>0</v>
      </c>
      <c r="I349" s="177">
        <f t="shared" si="50"/>
        <v>0</v>
      </c>
      <c r="J349" s="200"/>
      <c r="K349" s="200"/>
      <c r="L349" s="173"/>
      <c r="M349" s="173"/>
      <c r="N349" s="173"/>
      <c r="O349" s="173"/>
      <c r="P349" s="173"/>
      <c r="Q349" s="173"/>
      <c r="R349" s="173"/>
      <c r="S349" s="173"/>
      <c r="T349" s="173"/>
      <c r="U349" s="173"/>
      <c r="V349" s="173"/>
      <c r="W349" s="173"/>
      <c r="X349" s="173"/>
    </row>
    <row r="350" spans="2:24" x14ac:dyDescent="0.35">
      <c r="B350" s="170">
        <f t="shared" si="51"/>
        <v>0</v>
      </c>
      <c r="C350" s="190">
        <f t="shared" si="52"/>
        <v>0</v>
      </c>
      <c r="D350" s="162">
        <f t="shared" si="47"/>
        <v>0</v>
      </c>
      <c r="E350" s="177">
        <f t="shared" si="48"/>
        <v>0</v>
      </c>
      <c r="F350" s="222">
        <f t="shared" si="49"/>
        <v>0</v>
      </c>
      <c r="G350" s="222"/>
      <c r="H350" s="161">
        <f t="shared" si="53"/>
        <v>0</v>
      </c>
      <c r="I350" s="177">
        <f t="shared" si="50"/>
        <v>0</v>
      </c>
      <c r="J350" s="200"/>
      <c r="K350" s="200"/>
      <c r="L350" s="173"/>
      <c r="M350" s="173"/>
      <c r="N350" s="173"/>
      <c r="O350" s="173"/>
      <c r="P350" s="173"/>
      <c r="Q350" s="173"/>
      <c r="R350" s="173"/>
      <c r="S350" s="173"/>
      <c r="T350" s="173"/>
      <c r="U350" s="173"/>
      <c r="V350" s="173"/>
      <c r="W350" s="173"/>
      <c r="X350" s="173"/>
    </row>
    <row r="351" spans="2:24" x14ac:dyDescent="0.35">
      <c r="B351" s="170">
        <f t="shared" si="51"/>
        <v>0</v>
      </c>
      <c r="C351" s="190">
        <f t="shared" si="52"/>
        <v>0</v>
      </c>
      <c r="D351" s="162">
        <f t="shared" si="47"/>
        <v>0</v>
      </c>
      <c r="E351" s="177">
        <f t="shared" si="48"/>
        <v>0</v>
      </c>
      <c r="F351" s="222">
        <f t="shared" si="49"/>
        <v>0</v>
      </c>
      <c r="G351" s="222"/>
      <c r="H351" s="161">
        <f t="shared" si="53"/>
        <v>0</v>
      </c>
      <c r="I351" s="177">
        <f t="shared" si="50"/>
        <v>0</v>
      </c>
      <c r="J351" s="200"/>
      <c r="K351" s="200"/>
      <c r="L351" s="173"/>
      <c r="M351" s="173"/>
      <c r="N351" s="173"/>
      <c r="O351" s="173"/>
      <c r="P351" s="173"/>
      <c r="Q351" s="173"/>
      <c r="R351" s="173"/>
      <c r="S351" s="173"/>
      <c r="T351" s="173"/>
      <c r="U351" s="173"/>
      <c r="V351" s="173"/>
      <c r="W351" s="173"/>
      <c r="X351" s="173"/>
    </row>
    <row r="352" spans="2:24" x14ac:dyDescent="0.35">
      <c r="B352" s="170">
        <f t="shared" si="51"/>
        <v>0</v>
      </c>
      <c r="C352" s="190">
        <f t="shared" si="52"/>
        <v>0</v>
      </c>
      <c r="D352" s="162">
        <f t="shared" si="47"/>
        <v>0</v>
      </c>
      <c r="E352" s="177">
        <f t="shared" si="48"/>
        <v>0</v>
      </c>
      <c r="F352" s="222">
        <f t="shared" si="49"/>
        <v>0</v>
      </c>
      <c r="G352" s="222"/>
      <c r="H352" s="161">
        <f t="shared" si="53"/>
        <v>0</v>
      </c>
      <c r="I352" s="177">
        <f t="shared" si="50"/>
        <v>0</v>
      </c>
      <c r="J352" s="200"/>
      <c r="K352" s="200"/>
      <c r="L352" s="173"/>
      <c r="M352" s="173"/>
      <c r="N352" s="173"/>
      <c r="O352" s="173"/>
      <c r="P352" s="173"/>
      <c r="Q352" s="173"/>
      <c r="R352" s="173"/>
      <c r="S352" s="173"/>
      <c r="T352" s="173"/>
      <c r="U352" s="173"/>
      <c r="V352" s="173"/>
      <c r="W352" s="173"/>
      <c r="X352" s="173"/>
    </row>
    <row r="353" spans="2:24" x14ac:dyDescent="0.35">
      <c r="B353" s="170">
        <f t="shared" si="51"/>
        <v>0</v>
      </c>
      <c r="C353" s="190">
        <f t="shared" si="52"/>
        <v>0</v>
      </c>
      <c r="D353" s="162">
        <f t="shared" si="47"/>
        <v>0</v>
      </c>
      <c r="E353" s="177">
        <f t="shared" si="48"/>
        <v>0</v>
      </c>
      <c r="F353" s="222">
        <f t="shared" si="49"/>
        <v>0</v>
      </c>
      <c r="G353" s="222"/>
      <c r="H353" s="161">
        <f t="shared" si="53"/>
        <v>0</v>
      </c>
      <c r="I353" s="177">
        <f t="shared" si="50"/>
        <v>0</v>
      </c>
      <c r="J353" s="200"/>
      <c r="K353" s="200"/>
      <c r="L353" s="173"/>
      <c r="M353" s="173"/>
      <c r="N353" s="173"/>
      <c r="O353" s="173"/>
      <c r="P353" s="173"/>
      <c r="Q353" s="173"/>
      <c r="R353" s="173"/>
      <c r="S353" s="173"/>
      <c r="T353" s="173"/>
      <c r="U353" s="173"/>
      <c r="V353" s="173"/>
      <c r="W353" s="173"/>
      <c r="X353" s="173"/>
    </row>
    <row r="354" spans="2:24" x14ac:dyDescent="0.35">
      <c r="B354" s="170">
        <f t="shared" si="51"/>
        <v>0</v>
      </c>
      <c r="C354" s="190">
        <f t="shared" si="52"/>
        <v>0</v>
      </c>
      <c r="D354" s="162">
        <f t="shared" si="47"/>
        <v>0</v>
      </c>
      <c r="E354" s="177">
        <f t="shared" si="48"/>
        <v>0</v>
      </c>
      <c r="F354" s="222">
        <f t="shared" si="49"/>
        <v>0</v>
      </c>
      <c r="G354" s="222"/>
      <c r="H354" s="161">
        <f t="shared" si="53"/>
        <v>0</v>
      </c>
      <c r="I354" s="177">
        <f t="shared" si="50"/>
        <v>0</v>
      </c>
      <c r="J354" s="200"/>
      <c r="K354" s="200"/>
      <c r="L354" s="173"/>
      <c r="M354" s="173"/>
      <c r="N354" s="173"/>
      <c r="O354" s="173"/>
      <c r="P354" s="173"/>
      <c r="Q354" s="173"/>
      <c r="R354" s="173"/>
      <c r="S354" s="173"/>
      <c r="T354" s="173"/>
      <c r="U354" s="173"/>
      <c r="V354" s="173"/>
      <c r="W354" s="173"/>
      <c r="X354" s="173"/>
    </row>
    <row r="355" spans="2:24" x14ac:dyDescent="0.35">
      <c r="B355" s="170">
        <f t="shared" si="51"/>
        <v>0</v>
      </c>
      <c r="C355" s="190">
        <f t="shared" si="52"/>
        <v>0</v>
      </c>
      <c r="D355" s="162">
        <f t="shared" si="47"/>
        <v>0</v>
      </c>
      <c r="E355" s="177">
        <f t="shared" si="48"/>
        <v>0</v>
      </c>
      <c r="F355" s="222">
        <f t="shared" si="49"/>
        <v>0</v>
      </c>
      <c r="G355" s="222"/>
      <c r="H355" s="161">
        <f t="shared" si="53"/>
        <v>0</v>
      </c>
      <c r="I355" s="177">
        <f t="shared" si="50"/>
        <v>0</v>
      </c>
      <c r="J355" s="200"/>
      <c r="K355" s="200"/>
      <c r="L355" s="173"/>
      <c r="M355" s="173"/>
      <c r="N355" s="173"/>
      <c r="O355" s="173"/>
      <c r="P355" s="173"/>
      <c r="Q355" s="173"/>
      <c r="R355" s="173"/>
      <c r="S355" s="173"/>
      <c r="T355" s="173"/>
      <c r="U355" s="173"/>
      <c r="V355" s="173"/>
      <c r="W355" s="173"/>
      <c r="X355" s="173"/>
    </row>
    <row r="356" spans="2:24" x14ac:dyDescent="0.35">
      <c r="B356" s="170">
        <f t="shared" si="51"/>
        <v>0</v>
      </c>
      <c r="C356" s="190">
        <f t="shared" si="52"/>
        <v>0</v>
      </c>
      <c r="D356" s="162">
        <f t="shared" si="47"/>
        <v>0</v>
      </c>
      <c r="E356" s="177">
        <f t="shared" si="48"/>
        <v>0</v>
      </c>
      <c r="F356" s="222">
        <f t="shared" si="49"/>
        <v>0</v>
      </c>
      <c r="G356" s="222"/>
      <c r="H356" s="161">
        <f t="shared" si="53"/>
        <v>0</v>
      </c>
      <c r="I356" s="177">
        <f t="shared" si="50"/>
        <v>0</v>
      </c>
      <c r="J356" s="200"/>
      <c r="K356" s="200"/>
      <c r="L356" s="173"/>
      <c r="M356" s="173"/>
      <c r="N356" s="173"/>
      <c r="O356" s="173"/>
      <c r="P356" s="173"/>
      <c r="Q356" s="173"/>
      <c r="R356" s="173"/>
      <c r="S356" s="173"/>
      <c r="T356" s="173"/>
      <c r="U356" s="173"/>
      <c r="V356" s="173"/>
      <c r="W356" s="173"/>
      <c r="X356" s="173"/>
    </row>
    <row r="357" spans="2:24" x14ac:dyDescent="0.35">
      <c r="B357" s="170">
        <f t="shared" si="51"/>
        <v>0</v>
      </c>
      <c r="C357" s="190">
        <f t="shared" si="52"/>
        <v>0</v>
      </c>
      <c r="D357" s="162">
        <f t="shared" si="47"/>
        <v>0</v>
      </c>
      <c r="E357" s="177">
        <f t="shared" si="48"/>
        <v>0</v>
      </c>
      <c r="F357" s="222">
        <f t="shared" si="49"/>
        <v>0</v>
      </c>
      <c r="G357" s="222"/>
      <c r="H357" s="161">
        <f t="shared" si="53"/>
        <v>0</v>
      </c>
      <c r="I357" s="177">
        <f t="shared" si="50"/>
        <v>0</v>
      </c>
      <c r="J357" s="200"/>
      <c r="K357" s="200"/>
      <c r="L357" s="173"/>
      <c r="M357" s="173"/>
      <c r="N357" s="173"/>
      <c r="O357" s="173"/>
      <c r="P357" s="173"/>
      <c r="Q357" s="173"/>
      <c r="R357" s="173"/>
      <c r="S357" s="173"/>
      <c r="T357" s="173"/>
      <c r="U357" s="173"/>
      <c r="V357" s="173"/>
      <c r="W357" s="173"/>
      <c r="X357" s="173"/>
    </row>
    <row r="358" spans="2:24" x14ac:dyDescent="0.35">
      <c r="B358" s="170">
        <f t="shared" si="51"/>
        <v>0</v>
      </c>
      <c r="C358" s="190">
        <f t="shared" si="52"/>
        <v>0</v>
      </c>
      <c r="D358" s="162">
        <f t="shared" si="47"/>
        <v>0</v>
      </c>
      <c r="E358" s="177">
        <f t="shared" si="48"/>
        <v>0</v>
      </c>
      <c r="F358" s="222">
        <f t="shared" si="49"/>
        <v>0</v>
      </c>
      <c r="G358" s="222"/>
      <c r="H358" s="161">
        <f t="shared" si="53"/>
        <v>0</v>
      </c>
      <c r="I358" s="177">
        <f t="shared" si="50"/>
        <v>0</v>
      </c>
      <c r="J358" s="200"/>
      <c r="K358" s="200"/>
      <c r="L358" s="173"/>
      <c r="M358" s="173"/>
      <c r="N358" s="173"/>
      <c r="O358" s="173"/>
      <c r="P358" s="173"/>
      <c r="Q358" s="173"/>
      <c r="R358" s="173"/>
      <c r="S358" s="173"/>
      <c r="T358" s="173"/>
      <c r="U358" s="173"/>
      <c r="V358" s="173"/>
      <c r="W358" s="173"/>
      <c r="X358" s="173"/>
    </row>
    <row r="359" spans="2:24" x14ac:dyDescent="0.35">
      <c r="B359" s="170">
        <f t="shared" si="51"/>
        <v>0</v>
      </c>
      <c r="C359" s="190">
        <f t="shared" si="52"/>
        <v>0</v>
      </c>
      <c r="D359" s="162">
        <f t="shared" si="47"/>
        <v>0</v>
      </c>
      <c r="E359" s="177">
        <f t="shared" si="48"/>
        <v>0</v>
      </c>
      <c r="F359" s="222">
        <f t="shared" si="49"/>
        <v>0</v>
      </c>
      <c r="G359" s="222"/>
      <c r="H359" s="161">
        <f t="shared" si="53"/>
        <v>0</v>
      </c>
      <c r="I359" s="177">
        <f t="shared" si="50"/>
        <v>0</v>
      </c>
      <c r="J359" s="200"/>
      <c r="K359" s="200"/>
      <c r="L359" s="173"/>
      <c r="M359" s="173"/>
      <c r="N359" s="173"/>
      <c r="O359" s="173"/>
      <c r="P359" s="173"/>
      <c r="Q359" s="173"/>
      <c r="R359" s="173"/>
      <c r="S359" s="173"/>
      <c r="T359" s="173"/>
      <c r="U359" s="173"/>
      <c r="V359" s="173"/>
      <c r="W359" s="173"/>
      <c r="X359" s="173"/>
    </row>
    <row r="360" spans="2:24" x14ac:dyDescent="0.35">
      <c r="B360" s="170">
        <f t="shared" si="51"/>
        <v>0</v>
      </c>
      <c r="C360" s="190">
        <f t="shared" si="52"/>
        <v>0</v>
      </c>
      <c r="D360" s="162">
        <f t="shared" si="47"/>
        <v>0</v>
      </c>
      <c r="E360" s="177">
        <f t="shared" si="48"/>
        <v>0</v>
      </c>
      <c r="F360" s="222">
        <f t="shared" si="49"/>
        <v>0</v>
      </c>
      <c r="G360" s="222"/>
      <c r="H360" s="161">
        <f t="shared" si="53"/>
        <v>0</v>
      </c>
      <c r="I360" s="177">
        <f t="shared" si="50"/>
        <v>0</v>
      </c>
      <c r="J360" s="200"/>
      <c r="K360" s="200"/>
      <c r="L360" s="173"/>
      <c r="M360" s="173"/>
      <c r="N360" s="173"/>
      <c r="O360" s="173"/>
      <c r="P360" s="173"/>
      <c r="Q360" s="173"/>
      <c r="R360" s="173"/>
      <c r="S360" s="173"/>
      <c r="T360" s="173"/>
      <c r="U360" s="173"/>
      <c r="V360" s="173"/>
      <c r="W360" s="173"/>
      <c r="X360" s="173"/>
    </row>
    <row r="361" spans="2:24" x14ac:dyDescent="0.35">
      <c r="B361" s="170">
        <f t="shared" si="51"/>
        <v>0</v>
      </c>
      <c r="C361" s="190">
        <f t="shared" si="52"/>
        <v>0</v>
      </c>
      <c r="D361" s="162">
        <f t="shared" si="47"/>
        <v>0</v>
      </c>
      <c r="E361" s="177">
        <f t="shared" si="48"/>
        <v>0</v>
      </c>
      <c r="F361" s="222">
        <f t="shared" si="49"/>
        <v>0</v>
      </c>
      <c r="G361" s="222"/>
      <c r="H361" s="161">
        <f t="shared" si="53"/>
        <v>0</v>
      </c>
      <c r="I361" s="177">
        <f t="shared" si="50"/>
        <v>0</v>
      </c>
      <c r="J361" s="200"/>
      <c r="K361" s="200"/>
      <c r="L361" s="173"/>
      <c r="M361" s="173"/>
      <c r="N361" s="173"/>
      <c r="O361" s="173"/>
      <c r="P361" s="173"/>
      <c r="Q361" s="173"/>
      <c r="R361" s="173"/>
      <c r="S361" s="173"/>
      <c r="T361" s="173"/>
      <c r="U361" s="173"/>
      <c r="V361" s="173"/>
      <c r="W361" s="173"/>
      <c r="X361" s="173"/>
    </row>
    <row r="362" spans="2:24" x14ac:dyDescent="0.35">
      <c r="B362" s="170">
        <f t="shared" si="51"/>
        <v>0</v>
      </c>
      <c r="C362" s="190">
        <f t="shared" si="52"/>
        <v>0</v>
      </c>
      <c r="D362" s="162">
        <f t="shared" si="47"/>
        <v>0</v>
      </c>
      <c r="E362" s="177">
        <f t="shared" si="48"/>
        <v>0</v>
      </c>
      <c r="F362" s="222">
        <f t="shared" si="49"/>
        <v>0</v>
      </c>
      <c r="G362" s="222"/>
      <c r="H362" s="161">
        <f t="shared" si="53"/>
        <v>0</v>
      </c>
      <c r="I362" s="177">
        <f t="shared" si="50"/>
        <v>0</v>
      </c>
      <c r="J362" s="200"/>
      <c r="K362" s="200"/>
      <c r="L362" s="173"/>
      <c r="M362" s="173"/>
      <c r="N362" s="173"/>
      <c r="O362" s="173"/>
      <c r="P362" s="173"/>
      <c r="Q362" s="173"/>
      <c r="R362" s="173"/>
      <c r="S362" s="173"/>
      <c r="T362" s="173"/>
      <c r="U362" s="173"/>
      <c r="V362" s="173"/>
      <c r="W362" s="173"/>
      <c r="X362" s="173"/>
    </row>
    <row r="363" spans="2:24" x14ac:dyDescent="0.35">
      <c r="B363" s="170">
        <f t="shared" si="51"/>
        <v>0</v>
      </c>
      <c r="C363" s="190">
        <f t="shared" si="52"/>
        <v>0</v>
      </c>
      <c r="D363" s="162">
        <f t="shared" si="47"/>
        <v>0</v>
      </c>
      <c r="E363" s="177">
        <f t="shared" si="48"/>
        <v>0</v>
      </c>
      <c r="F363" s="222">
        <f t="shared" si="49"/>
        <v>0</v>
      </c>
      <c r="G363" s="222"/>
      <c r="H363" s="161">
        <f t="shared" si="53"/>
        <v>0</v>
      </c>
      <c r="I363" s="177">
        <f t="shared" si="50"/>
        <v>0</v>
      </c>
      <c r="J363" s="200"/>
      <c r="K363" s="200"/>
      <c r="L363" s="173"/>
      <c r="M363" s="173"/>
      <c r="N363" s="173"/>
      <c r="O363" s="173"/>
      <c r="P363" s="173"/>
      <c r="Q363" s="173"/>
      <c r="R363" s="173"/>
      <c r="S363" s="173"/>
      <c r="T363" s="173"/>
      <c r="U363" s="173"/>
      <c r="V363" s="173"/>
      <c r="W363" s="173"/>
      <c r="X363" s="173"/>
    </row>
    <row r="364" spans="2:24" x14ac:dyDescent="0.35">
      <c r="B364" s="170">
        <f t="shared" si="51"/>
        <v>0</v>
      </c>
      <c r="C364" s="190">
        <f t="shared" si="52"/>
        <v>0</v>
      </c>
      <c r="D364" s="162">
        <f t="shared" si="47"/>
        <v>0</v>
      </c>
      <c r="E364" s="177">
        <f t="shared" si="48"/>
        <v>0</v>
      </c>
      <c r="F364" s="222">
        <f t="shared" si="49"/>
        <v>0</v>
      </c>
      <c r="G364" s="222"/>
      <c r="H364" s="161">
        <f t="shared" si="53"/>
        <v>0</v>
      </c>
      <c r="I364" s="177">
        <f t="shared" si="50"/>
        <v>0</v>
      </c>
      <c r="J364" s="200"/>
      <c r="K364" s="200"/>
      <c r="L364" s="173"/>
      <c r="M364" s="173"/>
      <c r="N364" s="173"/>
      <c r="O364" s="173"/>
      <c r="P364" s="173"/>
      <c r="Q364" s="173"/>
      <c r="R364" s="173"/>
      <c r="S364" s="173"/>
      <c r="T364" s="173"/>
      <c r="U364" s="173"/>
      <c r="V364" s="173"/>
      <c r="W364" s="173"/>
      <c r="X364" s="173"/>
    </row>
    <row r="365" spans="2:24" x14ac:dyDescent="0.35">
      <c r="B365" s="170">
        <f t="shared" si="51"/>
        <v>0</v>
      </c>
      <c r="C365" s="190">
        <f t="shared" si="52"/>
        <v>0</v>
      </c>
      <c r="D365" s="162">
        <f t="shared" si="47"/>
        <v>0</v>
      </c>
      <c r="E365" s="177">
        <f t="shared" si="48"/>
        <v>0</v>
      </c>
      <c r="F365" s="222">
        <f t="shared" si="49"/>
        <v>0</v>
      </c>
      <c r="G365" s="222"/>
      <c r="H365" s="161">
        <f t="shared" si="53"/>
        <v>0</v>
      </c>
      <c r="I365" s="177">
        <f t="shared" si="50"/>
        <v>0</v>
      </c>
      <c r="J365" s="200"/>
      <c r="K365" s="200"/>
      <c r="L365" s="173"/>
      <c r="M365" s="173"/>
      <c r="N365" s="173"/>
      <c r="O365" s="173"/>
      <c r="P365" s="173"/>
      <c r="Q365" s="173"/>
      <c r="R365" s="173"/>
      <c r="S365" s="173"/>
      <c r="T365" s="173"/>
      <c r="U365" s="173"/>
      <c r="V365" s="173"/>
      <c r="W365" s="173"/>
      <c r="X365" s="173"/>
    </row>
    <row r="366" spans="2:24" x14ac:dyDescent="0.35">
      <c r="B366" s="170">
        <f t="shared" si="51"/>
        <v>0</v>
      </c>
      <c r="C366" s="190">
        <f t="shared" si="52"/>
        <v>0</v>
      </c>
      <c r="D366" s="162">
        <f t="shared" si="47"/>
        <v>0</v>
      </c>
      <c r="E366" s="177">
        <f t="shared" si="48"/>
        <v>0</v>
      </c>
      <c r="F366" s="222">
        <f t="shared" si="49"/>
        <v>0</v>
      </c>
      <c r="G366" s="222"/>
      <c r="H366" s="161">
        <f t="shared" si="53"/>
        <v>0</v>
      </c>
      <c r="I366" s="177">
        <f t="shared" si="50"/>
        <v>0</v>
      </c>
      <c r="J366" s="200"/>
      <c r="K366" s="200"/>
      <c r="L366" s="173"/>
      <c r="M366" s="173"/>
      <c r="N366" s="173"/>
      <c r="O366" s="173"/>
      <c r="P366" s="173"/>
      <c r="Q366" s="173"/>
      <c r="R366" s="173"/>
      <c r="S366" s="173"/>
      <c r="T366" s="173"/>
      <c r="U366" s="173"/>
      <c r="V366" s="173"/>
      <c r="W366" s="173"/>
      <c r="X366" s="173"/>
    </row>
    <row r="367" spans="2:24" x14ac:dyDescent="0.35">
      <c r="B367" s="170">
        <f t="shared" si="51"/>
        <v>0</v>
      </c>
      <c r="C367" s="190">
        <f t="shared" si="52"/>
        <v>0</v>
      </c>
      <c r="D367" s="162">
        <f t="shared" si="47"/>
        <v>0</v>
      </c>
      <c r="E367" s="177">
        <f t="shared" si="48"/>
        <v>0</v>
      </c>
      <c r="F367" s="222">
        <f t="shared" si="49"/>
        <v>0</v>
      </c>
      <c r="G367" s="222"/>
      <c r="H367" s="161">
        <f t="shared" si="53"/>
        <v>0</v>
      </c>
      <c r="I367" s="177">
        <f t="shared" si="50"/>
        <v>0</v>
      </c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  <c r="T367" s="173"/>
      <c r="U367" s="173"/>
      <c r="V367" s="173"/>
      <c r="W367" s="173"/>
      <c r="X367" s="173"/>
    </row>
    <row r="368" spans="2:24" x14ac:dyDescent="0.35">
      <c r="B368" s="170">
        <f t="shared" si="51"/>
        <v>0</v>
      </c>
      <c r="C368" s="190">
        <f t="shared" si="52"/>
        <v>0</v>
      </c>
      <c r="D368" s="162">
        <f t="shared" si="47"/>
        <v>0</v>
      </c>
      <c r="E368" s="177">
        <f t="shared" si="48"/>
        <v>0</v>
      </c>
      <c r="F368" s="222">
        <f t="shared" si="49"/>
        <v>0</v>
      </c>
      <c r="G368" s="222"/>
      <c r="H368" s="161">
        <f t="shared" si="53"/>
        <v>0</v>
      </c>
      <c r="I368" s="177">
        <f t="shared" si="50"/>
        <v>0</v>
      </c>
      <c r="J368" s="173"/>
      <c r="K368" s="173"/>
      <c r="L368" s="173"/>
      <c r="M368" s="173"/>
      <c r="N368" s="173"/>
      <c r="O368" s="173"/>
      <c r="P368" s="173"/>
      <c r="Q368" s="173"/>
      <c r="R368" s="173"/>
      <c r="S368" s="173"/>
      <c r="T368" s="173"/>
      <c r="U368" s="173"/>
      <c r="V368" s="173"/>
      <c r="W368" s="173"/>
      <c r="X368" s="173"/>
    </row>
    <row r="369" spans="2:24" x14ac:dyDescent="0.35">
      <c r="B369" s="170">
        <f t="shared" si="51"/>
        <v>0</v>
      </c>
      <c r="C369" s="190">
        <f t="shared" si="52"/>
        <v>0</v>
      </c>
      <c r="D369" s="162">
        <f t="shared" si="47"/>
        <v>0</v>
      </c>
      <c r="E369" s="177">
        <f t="shared" si="48"/>
        <v>0</v>
      </c>
      <c r="F369" s="222">
        <f t="shared" si="49"/>
        <v>0</v>
      </c>
      <c r="G369" s="222"/>
      <c r="H369" s="161">
        <f t="shared" si="53"/>
        <v>0</v>
      </c>
      <c r="I369" s="177">
        <f t="shared" si="50"/>
        <v>0</v>
      </c>
      <c r="J369" s="173"/>
      <c r="K369" s="173"/>
      <c r="L369" s="173"/>
      <c r="M369" s="173"/>
      <c r="N369" s="173"/>
      <c r="O369" s="173"/>
      <c r="P369" s="173"/>
      <c r="Q369" s="173"/>
      <c r="R369" s="173"/>
      <c r="S369" s="173"/>
      <c r="T369" s="173"/>
      <c r="U369" s="173"/>
      <c r="V369" s="173"/>
      <c r="W369" s="173"/>
      <c r="X369" s="173"/>
    </row>
    <row r="370" spans="2:24" x14ac:dyDescent="0.35">
      <c r="B370" s="170">
        <f t="shared" si="51"/>
        <v>0</v>
      </c>
      <c r="C370" s="190">
        <f t="shared" si="52"/>
        <v>0</v>
      </c>
      <c r="D370" s="162">
        <f t="shared" si="47"/>
        <v>0</v>
      </c>
      <c r="E370" s="177">
        <f t="shared" si="48"/>
        <v>0</v>
      </c>
      <c r="F370" s="222">
        <f t="shared" si="49"/>
        <v>0</v>
      </c>
      <c r="G370" s="222"/>
      <c r="H370" s="161">
        <f t="shared" si="53"/>
        <v>0</v>
      </c>
      <c r="I370" s="177">
        <f t="shared" si="50"/>
        <v>0</v>
      </c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  <c r="T370" s="173"/>
      <c r="U370" s="173"/>
      <c r="V370" s="173"/>
      <c r="W370" s="173"/>
      <c r="X370" s="173"/>
    </row>
    <row r="371" spans="2:24" x14ac:dyDescent="0.35">
      <c r="B371" s="170">
        <f t="shared" si="51"/>
        <v>0</v>
      </c>
      <c r="C371" s="190">
        <f t="shared" si="52"/>
        <v>0</v>
      </c>
      <c r="D371" s="162">
        <f t="shared" si="47"/>
        <v>0</v>
      </c>
      <c r="E371" s="177">
        <f t="shared" si="48"/>
        <v>0</v>
      </c>
      <c r="F371" s="222">
        <f t="shared" si="49"/>
        <v>0</v>
      </c>
      <c r="G371" s="222"/>
      <c r="H371" s="161">
        <f t="shared" si="53"/>
        <v>0</v>
      </c>
      <c r="I371" s="177">
        <f t="shared" si="50"/>
        <v>0</v>
      </c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  <c r="W371" s="173"/>
      <c r="X371" s="173"/>
    </row>
    <row r="372" spans="2:24" x14ac:dyDescent="0.35">
      <c r="B372" s="170">
        <f t="shared" si="51"/>
        <v>0</v>
      </c>
      <c r="C372" s="190">
        <f t="shared" si="52"/>
        <v>0</v>
      </c>
      <c r="D372" s="162">
        <f t="shared" si="47"/>
        <v>0</v>
      </c>
      <c r="E372" s="177">
        <f t="shared" si="48"/>
        <v>0</v>
      </c>
      <c r="F372" s="222">
        <f t="shared" si="49"/>
        <v>0</v>
      </c>
      <c r="G372" s="222"/>
      <c r="H372" s="161">
        <f t="shared" si="53"/>
        <v>0</v>
      </c>
      <c r="I372" s="177">
        <f t="shared" si="50"/>
        <v>0</v>
      </c>
      <c r="J372" s="173"/>
      <c r="K372" s="173"/>
      <c r="L372" s="173"/>
      <c r="M372" s="173"/>
      <c r="N372" s="173"/>
      <c r="O372" s="173"/>
      <c r="P372" s="173"/>
      <c r="Q372" s="173"/>
      <c r="R372" s="173"/>
      <c r="S372" s="173"/>
      <c r="T372" s="173"/>
      <c r="U372" s="173"/>
      <c r="V372" s="173"/>
      <c r="W372" s="173"/>
      <c r="X372" s="173"/>
    </row>
    <row r="373" spans="2:24" x14ac:dyDescent="0.35">
      <c r="B373" s="170">
        <f t="shared" si="51"/>
        <v>0</v>
      </c>
      <c r="C373" s="190">
        <f t="shared" si="52"/>
        <v>0</v>
      </c>
      <c r="D373" s="162">
        <f t="shared" si="47"/>
        <v>0</v>
      </c>
      <c r="E373" s="177">
        <f t="shared" si="48"/>
        <v>0</v>
      </c>
      <c r="F373" s="222">
        <f t="shared" si="49"/>
        <v>0</v>
      </c>
      <c r="G373" s="222"/>
      <c r="H373" s="161">
        <f t="shared" si="53"/>
        <v>0</v>
      </c>
      <c r="I373" s="177">
        <f t="shared" si="50"/>
        <v>0</v>
      </c>
      <c r="J373" s="173"/>
      <c r="K373" s="173"/>
      <c r="L373" s="173"/>
      <c r="M373" s="173"/>
      <c r="N373" s="173"/>
      <c r="O373" s="173"/>
      <c r="P373" s="173"/>
      <c r="Q373" s="173"/>
      <c r="R373" s="173"/>
      <c r="S373" s="173"/>
      <c r="T373" s="173"/>
      <c r="U373" s="173"/>
      <c r="V373" s="173"/>
      <c r="W373" s="173"/>
      <c r="X373" s="173"/>
    </row>
    <row r="374" spans="2:24" x14ac:dyDescent="0.35">
      <c r="B374" s="170">
        <f t="shared" si="51"/>
        <v>0</v>
      </c>
      <c r="C374" s="190">
        <f t="shared" si="52"/>
        <v>0</v>
      </c>
      <c r="D374" s="162">
        <f t="shared" si="47"/>
        <v>0</v>
      </c>
      <c r="E374" s="177">
        <f t="shared" si="48"/>
        <v>0</v>
      </c>
      <c r="F374" s="222">
        <f t="shared" si="49"/>
        <v>0</v>
      </c>
      <c r="G374" s="222"/>
      <c r="H374" s="161">
        <f t="shared" si="53"/>
        <v>0</v>
      </c>
      <c r="I374" s="177">
        <f t="shared" si="50"/>
        <v>0</v>
      </c>
      <c r="J374" s="173"/>
      <c r="K374" s="173"/>
      <c r="L374" s="173"/>
      <c r="M374" s="173"/>
      <c r="N374" s="173"/>
      <c r="O374" s="173"/>
      <c r="P374" s="173"/>
      <c r="Q374" s="173"/>
      <c r="R374" s="173"/>
      <c r="S374" s="173"/>
      <c r="T374" s="173"/>
      <c r="U374" s="173"/>
      <c r="V374" s="173"/>
      <c r="W374" s="173"/>
      <c r="X374" s="173"/>
    </row>
    <row r="375" spans="2:24" x14ac:dyDescent="0.35">
      <c r="B375" s="170">
        <f t="shared" si="51"/>
        <v>0</v>
      </c>
      <c r="C375" s="190">
        <f t="shared" si="52"/>
        <v>0</v>
      </c>
      <c r="D375" s="162">
        <f t="shared" si="47"/>
        <v>0</v>
      </c>
      <c r="E375" s="177">
        <f t="shared" si="48"/>
        <v>0</v>
      </c>
      <c r="F375" s="222">
        <f t="shared" si="49"/>
        <v>0</v>
      </c>
      <c r="G375" s="222"/>
      <c r="H375" s="161">
        <f t="shared" si="53"/>
        <v>0</v>
      </c>
      <c r="I375" s="177">
        <f t="shared" si="50"/>
        <v>0</v>
      </c>
      <c r="J375" s="173"/>
      <c r="K375" s="173"/>
      <c r="L375" s="173"/>
      <c r="M375" s="173"/>
      <c r="N375" s="173"/>
      <c r="O375" s="173"/>
      <c r="P375" s="173"/>
      <c r="Q375" s="173"/>
      <c r="R375" s="173"/>
      <c r="S375" s="173"/>
      <c r="T375" s="173"/>
      <c r="U375" s="173"/>
      <c r="V375" s="173"/>
      <c r="W375" s="173"/>
      <c r="X375" s="173"/>
    </row>
    <row r="376" spans="2:24" x14ac:dyDescent="0.35">
      <c r="B376" s="170">
        <f t="shared" si="51"/>
        <v>0</v>
      </c>
      <c r="C376" s="190">
        <f t="shared" si="52"/>
        <v>0</v>
      </c>
      <c r="D376" s="162">
        <f t="shared" si="47"/>
        <v>0</v>
      </c>
      <c r="E376" s="177">
        <f t="shared" si="48"/>
        <v>0</v>
      </c>
      <c r="F376" s="222">
        <f t="shared" si="49"/>
        <v>0</v>
      </c>
      <c r="G376" s="222"/>
      <c r="H376" s="161">
        <f t="shared" si="53"/>
        <v>0</v>
      </c>
      <c r="I376" s="177">
        <f t="shared" si="50"/>
        <v>0</v>
      </c>
      <c r="J376" s="173"/>
      <c r="K376" s="173"/>
      <c r="L376" s="173"/>
      <c r="M376" s="173"/>
      <c r="N376" s="173"/>
      <c r="O376" s="173"/>
      <c r="P376" s="173"/>
      <c r="Q376" s="173"/>
      <c r="R376" s="173"/>
      <c r="S376" s="173"/>
      <c r="T376" s="173"/>
      <c r="U376" s="173"/>
      <c r="V376" s="173"/>
      <c r="W376" s="173"/>
      <c r="X376" s="173"/>
    </row>
    <row r="377" spans="2:24" x14ac:dyDescent="0.35">
      <c r="B377" s="170">
        <f t="shared" si="51"/>
        <v>0</v>
      </c>
      <c r="C377" s="190">
        <f t="shared" si="52"/>
        <v>0</v>
      </c>
      <c r="D377" s="162">
        <f t="shared" si="47"/>
        <v>0</v>
      </c>
      <c r="E377" s="177">
        <f t="shared" si="48"/>
        <v>0</v>
      </c>
      <c r="F377" s="222">
        <f t="shared" si="49"/>
        <v>0</v>
      </c>
      <c r="G377" s="222"/>
      <c r="H377" s="161">
        <f t="shared" si="53"/>
        <v>0</v>
      </c>
      <c r="I377" s="177">
        <f t="shared" si="50"/>
        <v>0</v>
      </c>
      <c r="J377" s="173"/>
      <c r="K377" s="173"/>
      <c r="L377" s="173"/>
      <c r="M377" s="173"/>
      <c r="N377" s="173"/>
      <c r="O377" s="173"/>
      <c r="P377" s="173"/>
      <c r="Q377" s="173"/>
      <c r="R377" s="173"/>
      <c r="S377" s="173"/>
      <c r="T377" s="173"/>
      <c r="U377" s="173"/>
      <c r="V377" s="173"/>
      <c r="W377" s="173"/>
      <c r="X377" s="173"/>
    </row>
    <row r="378" spans="2:24" x14ac:dyDescent="0.35">
      <c r="B378" s="170">
        <f t="shared" si="51"/>
        <v>0</v>
      </c>
      <c r="C378" s="190">
        <f t="shared" si="52"/>
        <v>0</v>
      </c>
      <c r="D378" s="162">
        <f t="shared" si="47"/>
        <v>0</v>
      </c>
      <c r="E378" s="177">
        <f t="shared" si="48"/>
        <v>0</v>
      </c>
      <c r="F378" s="222">
        <f t="shared" si="49"/>
        <v>0</v>
      </c>
      <c r="G378" s="222"/>
      <c r="H378" s="161">
        <f t="shared" si="53"/>
        <v>0</v>
      </c>
      <c r="I378" s="177">
        <f t="shared" si="50"/>
        <v>0</v>
      </c>
      <c r="J378" s="173"/>
      <c r="K378" s="173"/>
      <c r="L378" s="173"/>
      <c r="M378" s="173"/>
      <c r="N378" s="173"/>
      <c r="O378" s="173"/>
      <c r="P378" s="173"/>
      <c r="Q378" s="173"/>
      <c r="R378" s="173"/>
      <c r="S378" s="173"/>
      <c r="T378" s="173"/>
      <c r="U378" s="173"/>
      <c r="V378" s="173"/>
      <c r="W378" s="173"/>
      <c r="X378" s="173"/>
    </row>
    <row r="379" spans="2:24" x14ac:dyDescent="0.35">
      <c r="B379" s="170">
        <f t="shared" si="51"/>
        <v>0</v>
      </c>
      <c r="C379" s="190">
        <f t="shared" si="52"/>
        <v>0</v>
      </c>
      <c r="D379" s="162">
        <f t="shared" si="47"/>
        <v>0</v>
      </c>
      <c r="E379" s="177">
        <f t="shared" si="48"/>
        <v>0</v>
      </c>
      <c r="F379" s="222">
        <f t="shared" si="49"/>
        <v>0</v>
      </c>
      <c r="G379" s="222"/>
      <c r="H379" s="161">
        <f t="shared" si="53"/>
        <v>0</v>
      </c>
      <c r="I379" s="177">
        <f t="shared" si="50"/>
        <v>0</v>
      </c>
      <c r="J379" s="173"/>
      <c r="K379" s="173"/>
      <c r="L379" s="173"/>
      <c r="M379" s="173"/>
      <c r="N379" s="173"/>
      <c r="O379" s="173"/>
      <c r="P379" s="173"/>
      <c r="Q379" s="173"/>
      <c r="R379" s="173"/>
      <c r="S379" s="173"/>
      <c r="T379" s="173"/>
      <c r="U379" s="173"/>
      <c r="V379" s="173"/>
      <c r="W379" s="173"/>
      <c r="X379" s="173"/>
    </row>
    <row r="380" spans="2:24" x14ac:dyDescent="0.35">
      <c r="B380" s="170">
        <f t="shared" si="51"/>
        <v>0</v>
      </c>
      <c r="C380" s="190">
        <f t="shared" si="52"/>
        <v>0</v>
      </c>
      <c r="D380" s="162">
        <f t="shared" si="47"/>
        <v>0</v>
      </c>
      <c r="E380" s="177">
        <f t="shared" si="48"/>
        <v>0</v>
      </c>
      <c r="F380" s="222">
        <f t="shared" si="49"/>
        <v>0</v>
      </c>
      <c r="G380" s="222"/>
      <c r="H380" s="161">
        <f t="shared" si="53"/>
        <v>0</v>
      </c>
      <c r="I380" s="177">
        <f t="shared" si="50"/>
        <v>0</v>
      </c>
      <c r="J380" s="173"/>
      <c r="K380" s="173"/>
      <c r="L380" s="173"/>
      <c r="M380" s="173"/>
      <c r="N380" s="173"/>
      <c r="O380" s="173"/>
      <c r="P380" s="173"/>
      <c r="Q380" s="173"/>
      <c r="R380" s="173"/>
      <c r="S380" s="173"/>
      <c r="T380" s="173"/>
      <c r="U380" s="173"/>
      <c r="V380" s="173"/>
      <c r="W380" s="173"/>
      <c r="X380" s="173"/>
    </row>
    <row r="381" spans="2:24" x14ac:dyDescent="0.35">
      <c r="B381" s="170">
        <f t="shared" si="51"/>
        <v>0</v>
      </c>
      <c r="C381" s="190">
        <f t="shared" si="52"/>
        <v>0</v>
      </c>
      <c r="D381" s="162">
        <f t="shared" si="47"/>
        <v>0</v>
      </c>
      <c r="E381" s="177">
        <f t="shared" si="48"/>
        <v>0</v>
      </c>
      <c r="F381" s="222">
        <f t="shared" si="49"/>
        <v>0</v>
      </c>
      <c r="G381" s="222"/>
      <c r="H381" s="161">
        <f t="shared" si="53"/>
        <v>0</v>
      </c>
      <c r="I381" s="177">
        <f t="shared" si="50"/>
        <v>0</v>
      </c>
      <c r="J381" s="173"/>
      <c r="K381" s="173"/>
      <c r="L381" s="173"/>
      <c r="M381" s="173"/>
      <c r="N381" s="173"/>
      <c r="O381" s="173"/>
      <c r="P381" s="173"/>
      <c r="Q381" s="173"/>
      <c r="R381" s="173"/>
      <c r="S381" s="173"/>
      <c r="T381" s="173"/>
      <c r="U381" s="173"/>
      <c r="V381" s="173"/>
      <c r="W381" s="173"/>
      <c r="X381" s="173"/>
    </row>
    <row r="382" spans="2:24" x14ac:dyDescent="0.35">
      <c r="B382" s="170">
        <f t="shared" si="51"/>
        <v>0</v>
      </c>
      <c r="C382" s="190">
        <f t="shared" si="52"/>
        <v>0</v>
      </c>
      <c r="D382" s="162">
        <f t="shared" si="47"/>
        <v>0</v>
      </c>
      <c r="E382" s="177">
        <f t="shared" si="48"/>
        <v>0</v>
      </c>
      <c r="F382" s="222">
        <f t="shared" si="49"/>
        <v>0</v>
      </c>
      <c r="G382" s="222"/>
      <c r="H382" s="161">
        <f t="shared" si="53"/>
        <v>0</v>
      </c>
      <c r="I382" s="177">
        <f t="shared" si="50"/>
        <v>0</v>
      </c>
      <c r="J382" s="173"/>
      <c r="K382" s="173"/>
      <c r="L382" s="173"/>
      <c r="M382" s="173"/>
      <c r="N382" s="173"/>
      <c r="O382" s="173"/>
      <c r="P382" s="173"/>
      <c r="Q382" s="173"/>
      <c r="R382" s="173"/>
      <c r="S382" s="173"/>
      <c r="T382" s="173"/>
      <c r="U382" s="173"/>
      <c r="V382" s="173"/>
      <c r="W382" s="173"/>
      <c r="X382" s="173"/>
    </row>
    <row r="383" spans="2:24" x14ac:dyDescent="0.35">
      <c r="B383" s="170">
        <f t="shared" si="51"/>
        <v>0</v>
      </c>
      <c r="C383" s="190">
        <f t="shared" si="52"/>
        <v>0</v>
      </c>
      <c r="D383" s="162">
        <f t="shared" si="47"/>
        <v>0</v>
      </c>
      <c r="E383" s="177">
        <f t="shared" si="48"/>
        <v>0</v>
      </c>
      <c r="F383" s="222">
        <f t="shared" si="49"/>
        <v>0</v>
      </c>
      <c r="G383" s="222"/>
      <c r="H383" s="161">
        <f t="shared" si="53"/>
        <v>0</v>
      </c>
      <c r="I383" s="177">
        <f t="shared" si="50"/>
        <v>0</v>
      </c>
      <c r="J383" s="173"/>
      <c r="K383" s="173"/>
      <c r="L383" s="173"/>
      <c r="M383" s="173"/>
      <c r="N383" s="173"/>
      <c r="O383" s="173"/>
      <c r="P383" s="173"/>
      <c r="Q383" s="173"/>
      <c r="R383" s="173"/>
      <c r="S383" s="173"/>
      <c r="T383" s="173"/>
      <c r="U383" s="173"/>
      <c r="V383" s="173"/>
      <c r="W383" s="173"/>
      <c r="X383" s="173"/>
    </row>
    <row r="384" spans="2:24" x14ac:dyDescent="0.35">
      <c r="B384" s="170">
        <f t="shared" si="51"/>
        <v>0</v>
      </c>
      <c r="C384" s="190">
        <f t="shared" si="52"/>
        <v>0</v>
      </c>
      <c r="D384" s="162">
        <f t="shared" si="47"/>
        <v>0</v>
      </c>
      <c r="E384" s="177">
        <f t="shared" si="48"/>
        <v>0</v>
      </c>
      <c r="F384" s="222">
        <f t="shared" si="49"/>
        <v>0</v>
      </c>
      <c r="G384" s="222"/>
      <c r="H384" s="161">
        <f t="shared" si="53"/>
        <v>0</v>
      </c>
      <c r="I384" s="177">
        <f t="shared" si="50"/>
        <v>0</v>
      </c>
      <c r="J384" s="173"/>
      <c r="K384" s="173"/>
      <c r="L384" s="173"/>
      <c r="M384" s="173"/>
      <c r="N384" s="173"/>
      <c r="O384" s="173"/>
      <c r="P384" s="173"/>
      <c r="Q384" s="173"/>
      <c r="R384" s="173"/>
      <c r="S384" s="173"/>
      <c r="T384" s="173"/>
      <c r="U384" s="173"/>
      <c r="V384" s="173"/>
      <c r="W384" s="173"/>
      <c r="X384" s="173"/>
    </row>
    <row r="385" spans="2:24" x14ac:dyDescent="0.35">
      <c r="B385" s="170">
        <f t="shared" si="51"/>
        <v>0</v>
      </c>
      <c r="C385" s="190">
        <f t="shared" si="52"/>
        <v>0</v>
      </c>
      <c r="D385" s="162">
        <f t="shared" si="47"/>
        <v>0</v>
      </c>
      <c r="E385" s="177">
        <f t="shared" si="48"/>
        <v>0</v>
      </c>
      <c r="F385" s="222">
        <f t="shared" si="49"/>
        <v>0</v>
      </c>
      <c r="G385" s="222"/>
      <c r="H385" s="161">
        <f t="shared" si="53"/>
        <v>0</v>
      </c>
      <c r="I385" s="177">
        <f t="shared" si="50"/>
        <v>0</v>
      </c>
      <c r="J385" s="173"/>
      <c r="K385" s="173"/>
      <c r="L385" s="173"/>
      <c r="M385" s="173"/>
      <c r="N385" s="173"/>
      <c r="O385" s="173"/>
      <c r="P385" s="173"/>
      <c r="Q385" s="173"/>
      <c r="R385" s="173"/>
      <c r="S385" s="173"/>
      <c r="T385" s="173"/>
      <c r="U385" s="173"/>
      <c r="V385" s="173"/>
      <c r="W385" s="173"/>
      <c r="X385" s="173"/>
    </row>
    <row r="386" spans="2:24" x14ac:dyDescent="0.35">
      <c r="B386" s="170">
        <f t="shared" si="51"/>
        <v>0</v>
      </c>
      <c r="C386" s="190">
        <f t="shared" si="52"/>
        <v>0</v>
      </c>
      <c r="D386" s="162">
        <f t="shared" si="47"/>
        <v>0</v>
      </c>
      <c r="E386" s="177">
        <f t="shared" si="48"/>
        <v>0</v>
      </c>
      <c r="F386" s="222">
        <f t="shared" si="49"/>
        <v>0</v>
      </c>
      <c r="G386" s="222"/>
      <c r="H386" s="161">
        <f t="shared" si="53"/>
        <v>0</v>
      </c>
      <c r="I386" s="177">
        <f t="shared" si="50"/>
        <v>0</v>
      </c>
      <c r="J386" s="173"/>
      <c r="K386" s="173"/>
      <c r="L386" s="173"/>
      <c r="M386" s="173"/>
      <c r="N386" s="173"/>
      <c r="O386" s="173"/>
      <c r="P386" s="173"/>
      <c r="Q386" s="173"/>
      <c r="R386" s="173"/>
      <c r="S386" s="173"/>
      <c r="T386" s="173"/>
      <c r="U386" s="173"/>
      <c r="V386" s="173"/>
      <c r="W386" s="173"/>
      <c r="X386" s="173"/>
    </row>
    <row r="387" spans="2:24" x14ac:dyDescent="0.35">
      <c r="B387" s="170">
        <f t="shared" si="51"/>
        <v>0</v>
      </c>
      <c r="C387" s="190">
        <f t="shared" si="52"/>
        <v>0</v>
      </c>
      <c r="D387" s="162">
        <f t="shared" si="47"/>
        <v>0</v>
      </c>
      <c r="E387" s="177">
        <f t="shared" si="48"/>
        <v>0</v>
      </c>
      <c r="F387" s="222">
        <f t="shared" si="49"/>
        <v>0</v>
      </c>
      <c r="G387" s="222"/>
      <c r="H387" s="161">
        <f t="shared" si="53"/>
        <v>0</v>
      </c>
      <c r="I387" s="177">
        <f t="shared" si="50"/>
        <v>0</v>
      </c>
      <c r="J387" s="173"/>
      <c r="K387" s="173"/>
      <c r="L387" s="173"/>
      <c r="M387" s="173"/>
      <c r="N387" s="173"/>
      <c r="O387" s="173"/>
      <c r="P387" s="173"/>
      <c r="Q387" s="173"/>
      <c r="R387" s="173"/>
      <c r="S387" s="173"/>
      <c r="T387" s="173"/>
      <c r="U387" s="173"/>
      <c r="V387" s="173"/>
      <c r="W387" s="173"/>
      <c r="X387" s="173"/>
    </row>
    <row r="388" spans="2:24" x14ac:dyDescent="0.35">
      <c r="B388" s="170">
        <f t="shared" si="51"/>
        <v>0</v>
      </c>
      <c r="C388" s="190">
        <f t="shared" si="52"/>
        <v>0</v>
      </c>
      <c r="D388" s="162">
        <f t="shared" si="47"/>
        <v>0</v>
      </c>
      <c r="E388" s="177">
        <f t="shared" si="48"/>
        <v>0</v>
      </c>
      <c r="F388" s="222">
        <f t="shared" si="49"/>
        <v>0</v>
      </c>
      <c r="G388" s="222"/>
      <c r="H388" s="161">
        <f t="shared" si="53"/>
        <v>0</v>
      </c>
      <c r="I388" s="177">
        <f t="shared" si="50"/>
        <v>0</v>
      </c>
      <c r="J388" s="173"/>
      <c r="K388" s="173"/>
      <c r="L388" s="173"/>
      <c r="M388" s="173"/>
      <c r="N388" s="173"/>
      <c r="O388" s="173"/>
      <c r="P388" s="173"/>
      <c r="Q388" s="173"/>
      <c r="R388" s="173"/>
      <c r="S388" s="173"/>
      <c r="T388" s="173"/>
      <c r="U388" s="173"/>
      <c r="V388" s="173"/>
      <c r="W388" s="173"/>
      <c r="X388" s="173"/>
    </row>
    <row r="389" spans="2:24" x14ac:dyDescent="0.35">
      <c r="B389" s="170">
        <f t="shared" si="51"/>
        <v>0</v>
      </c>
      <c r="C389" s="190">
        <f t="shared" si="52"/>
        <v>0</v>
      </c>
      <c r="D389" s="162">
        <f t="shared" si="47"/>
        <v>0</v>
      </c>
      <c r="E389" s="177">
        <f t="shared" si="48"/>
        <v>0</v>
      </c>
      <c r="F389" s="222">
        <f t="shared" si="49"/>
        <v>0</v>
      </c>
      <c r="G389" s="222"/>
      <c r="H389" s="161">
        <f t="shared" si="53"/>
        <v>0</v>
      </c>
      <c r="I389" s="177">
        <f t="shared" si="50"/>
        <v>0</v>
      </c>
      <c r="J389" s="173"/>
      <c r="K389" s="173"/>
      <c r="L389" s="173"/>
      <c r="M389" s="173"/>
      <c r="N389" s="173"/>
      <c r="O389" s="173"/>
      <c r="P389" s="173"/>
      <c r="Q389" s="173"/>
      <c r="R389" s="173"/>
      <c r="S389" s="173"/>
      <c r="T389" s="173"/>
      <c r="U389" s="173"/>
      <c r="V389" s="173"/>
      <c r="W389" s="173"/>
      <c r="X389" s="173"/>
    </row>
    <row r="390" spans="2:24" x14ac:dyDescent="0.35">
      <c r="B390" s="170">
        <f t="shared" si="51"/>
        <v>0</v>
      </c>
      <c r="C390" s="190">
        <f t="shared" si="52"/>
        <v>0</v>
      </c>
      <c r="D390" s="162">
        <f t="shared" si="47"/>
        <v>0</v>
      </c>
      <c r="E390" s="177">
        <f t="shared" si="48"/>
        <v>0</v>
      </c>
      <c r="F390" s="222">
        <f t="shared" si="49"/>
        <v>0</v>
      </c>
      <c r="G390" s="222"/>
      <c r="H390" s="161">
        <f t="shared" si="53"/>
        <v>0</v>
      </c>
      <c r="I390" s="177">
        <f t="shared" si="50"/>
        <v>0</v>
      </c>
      <c r="J390" s="173"/>
      <c r="K390" s="173"/>
      <c r="L390" s="173"/>
      <c r="M390" s="173"/>
      <c r="N390" s="173"/>
      <c r="O390" s="173"/>
      <c r="P390" s="173"/>
      <c r="Q390" s="173"/>
      <c r="R390" s="173"/>
      <c r="S390" s="173"/>
      <c r="T390" s="173"/>
      <c r="U390" s="173"/>
      <c r="V390" s="173"/>
      <c r="W390" s="173"/>
      <c r="X390" s="173"/>
    </row>
    <row r="391" spans="2:24" x14ac:dyDescent="0.35">
      <c r="B391" s="170">
        <f t="shared" si="51"/>
        <v>0</v>
      </c>
      <c r="C391" s="190">
        <f t="shared" si="52"/>
        <v>0</v>
      </c>
      <c r="D391" s="162">
        <f t="shared" si="47"/>
        <v>0</v>
      </c>
      <c r="E391" s="177">
        <f t="shared" si="48"/>
        <v>0</v>
      </c>
      <c r="F391" s="222">
        <f t="shared" si="49"/>
        <v>0</v>
      </c>
      <c r="G391" s="222"/>
      <c r="H391" s="161">
        <f t="shared" si="53"/>
        <v>0</v>
      </c>
      <c r="I391" s="177">
        <f t="shared" si="50"/>
        <v>0</v>
      </c>
      <c r="J391" s="173"/>
      <c r="K391" s="173"/>
      <c r="L391" s="173"/>
      <c r="M391" s="173"/>
      <c r="N391" s="173"/>
      <c r="O391" s="173"/>
      <c r="P391" s="173"/>
      <c r="Q391" s="173"/>
      <c r="R391" s="173"/>
      <c r="S391" s="173"/>
      <c r="T391" s="173"/>
      <c r="U391" s="173"/>
      <c r="V391" s="173"/>
      <c r="W391" s="173"/>
      <c r="X391" s="173"/>
    </row>
    <row r="392" spans="2:24" x14ac:dyDescent="0.35">
      <c r="B392" s="170">
        <f t="shared" si="51"/>
        <v>0</v>
      </c>
      <c r="C392" s="190">
        <f t="shared" si="52"/>
        <v>0</v>
      </c>
      <c r="D392" s="162">
        <f t="shared" si="47"/>
        <v>0</v>
      </c>
      <c r="E392" s="177">
        <f t="shared" si="48"/>
        <v>0</v>
      </c>
      <c r="F392" s="222">
        <f t="shared" si="49"/>
        <v>0</v>
      </c>
      <c r="G392" s="222"/>
      <c r="H392" s="161">
        <f t="shared" si="53"/>
        <v>0</v>
      </c>
      <c r="I392" s="177">
        <f t="shared" si="50"/>
        <v>0</v>
      </c>
      <c r="J392" s="173"/>
      <c r="K392" s="173"/>
      <c r="L392" s="173"/>
      <c r="M392" s="173"/>
      <c r="N392" s="173"/>
      <c r="O392" s="173"/>
      <c r="P392" s="173"/>
      <c r="Q392" s="173"/>
      <c r="R392" s="173"/>
      <c r="S392" s="173"/>
      <c r="T392" s="173"/>
      <c r="U392" s="173"/>
      <c r="V392" s="173"/>
      <c r="W392" s="173"/>
      <c r="X392" s="173"/>
    </row>
    <row r="393" spans="2:24" x14ac:dyDescent="0.35">
      <c r="B393" s="170">
        <f t="shared" si="51"/>
        <v>0</v>
      </c>
      <c r="C393" s="190">
        <f t="shared" si="52"/>
        <v>0</v>
      </c>
      <c r="D393" s="162">
        <f t="shared" si="47"/>
        <v>0</v>
      </c>
      <c r="E393" s="177">
        <f t="shared" si="48"/>
        <v>0</v>
      </c>
      <c r="F393" s="222">
        <f t="shared" si="49"/>
        <v>0</v>
      </c>
      <c r="G393" s="222"/>
      <c r="H393" s="161">
        <f t="shared" si="53"/>
        <v>0</v>
      </c>
      <c r="I393" s="177">
        <f t="shared" si="50"/>
        <v>0</v>
      </c>
      <c r="J393" s="173"/>
      <c r="K393" s="173"/>
      <c r="L393" s="173"/>
      <c r="M393" s="173"/>
      <c r="N393" s="173"/>
      <c r="O393" s="173"/>
      <c r="P393" s="173"/>
      <c r="Q393" s="173"/>
      <c r="R393" s="173"/>
      <c r="S393" s="173"/>
      <c r="T393" s="173"/>
      <c r="U393" s="173"/>
      <c r="V393" s="173"/>
      <c r="W393" s="173"/>
      <c r="X393" s="173"/>
    </row>
    <row r="394" spans="2:24" x14ac:dyDescent="0.35">
      <c r="B394" s="170">
        <f t="shared" si="51"/>
        <v>0</v>
      </c>
      <c r="C394" s="190">
        <f t="shared" si="52"/>
        <v>0</v>
      </c>
      <c r="D394" s="162">
        <f t="shared" si="47"/>
        <v>0</v>
      </c>
      <c r="E394" s="177">
        <f t="shared" si="48"/>
        <v>0</v>
      </c>
      <c r="F394" s="222">
        <f t="shared" si="49"/>
        <v>0</v>
      </c>
      <c r="G394" s="222"/>
      <c r="H394" s="161">
        <f t="shared" si="53"/>
        <v>0</v>
      </c>
      <c r="I394" s="177">
        <f t="shared" si="50"/>
        <v>0</v>
      </c>
      <c r="O394" s="164"/>
      <c r="P394" s="10"/>
      <c r="Q394" s="164"/>
      <c r="R394" s="10"/>
    </row>
    <row r="395" spans="2:24" x14ac:dyDescent="0.35">
      <c r="B395" s="170">
        <f t="shared" si="51"/>
        <v>0</v>
      </c>
      <c r="C395" s="190">
        <f t="shared" si="52"/>
        <v>0</v>
      </c>
      <c r="D395" s="162">
        <f t="shared" si="47"/>
        <v>0</v>
      </c>
      <c r="E395" s="177">
        <f t="shared" si="48"/>
        <v>0</v>
      </c>
      <c r="F395" s="222">
        <f t="shared" si="49"/>
        <v>0</v>
      </c>
      <c r="G395" s="222"/>
      <c r="H395" s="161">
        <f t="shared" si="53"/>
        <v>0</v>
      </c>
      <c r="I395" s="177">
        <f t="shared" si="50"/>
        <v>0</v>
      </c>
      <c r="O395" s="164"/>
      <c r="P395" s="10"/>
      <c r="Q395" s="164"/>
      <c r="R395" s="10"/>
    </row>
    <row r="396" spans="2:24" x14ac:dyDescent="0.35">
      <c r="B396" s="170">
        <f t="shared" si="51"/>
        <v>0</v>
      </c>
      <c r="C396" s="190">
        <f t="shared" si="52"/>
        <v>0</v>
      </c>
      <c r="D396" s="162">
        <f t="shared" si="47"/>
        <v>0</v>
      </c>
      <c r="E396" s="177">
        <f t="shared" si="48"/>
        <v>0</v>
      </c>
      <c r="F396" s="222">
        <f t="shared" si="49"/>
        <v>0</v>
      </c>
      <c r="G396" s="222"/>
      <c r="H396" s="161">
        <f t="shared" si="53"/>
        <v>0</v>
      </c>
      <c r="I396" s="177">
        <f t="shared" si="50"/>
        <v>0</v>
      </c>
      <c r="O396" s="164"/>
      <c r="P396" s="10"/>
      <c r="Q396" s="164"/>
      <c r="R396" s="10"/>
    </row>
    <row r="397" spans="2:24" x14ac:dyDescent="0.35">
      <c r="B397" s="170">
        <f t="shared" si="51"/>
        <v>0</v>
      </c>
      <c r="C397" s="190">
        <f t="shared" si="52"/>
        <v>0</v>
      </c>
      <c r="D397" s="162">
        <f t="shared" si="47"/>
        <v>0</v>
      </c>
      <c r="E397" s="177">
        <f t="shared" si="48"/>
        <v>0</v>
      </c>
      <c r="F397" s="222">
        <f t="shared" si="49"/>
        <v>0</v>
      </c>
      <c r="G397" s="222"/>
      <c r="H397" s="161">
        <f t="shared" si="53"/>
        <v>0</v>
      </c>
      <c r="I397" s="177">
        <f t="shared" si="50"/>
        <v>0</v>
      </c>
      <c r="O397" s="164"/>
      <c r="P397" s="10"/>
      <c r="Q397" s="164"/>
      <c r="R397" s="10"/>
    </row>
    <row r="398" spans="2:24" x14ac:dyDescent="0.35">
      <c r="B398" s="170">
        <f t="shared" si="51"/>
        <v>0</v>
      </c>
      <c r="C398" s="190">
        <f t="shared" si="52"/>
        <v>0</v>
      </c>
      <c r="D398" s="162">
        <f t="shared" si="47"/>
        <v>0</v>
      </c>
      <c r="E398" s="177">
        <f t="shared" si="48"/>
        <v>0</v>
      </c>
      <c r="F398" s="222">
        <f t="shared" si="49"/>
        <v>0</v>
      </c>
      <c r="G398" s="222"/>
      <c r="H398" s="161">
        <f t="shared" si="53"/>
        <v>0</v>
      </c>
      <c r="I398" s="177">
        <f t="shared" si="50"/>
        <v>0</v>
      </c>
      <c r="O398" s="164"/>
      <c r="P398" s="10"/>
      <c r="Q398" s="164"/>
      <c r="R398" s="10"/>
    </row>
    <row r="399" spans="2:24" x14ac:dyDescent="0.35">
      <c r="B399" s="170">
        <f t="shared" si="51"/>
        <v>0</v>
      </c>
      <c r="C399" s="190">
        <f t="shared" si="52"/>
        <v>0</v>
      </c>
      <c r="D399" s="162">
        <f t="shared" si="47"/>
        <v>0</v>
      </c>
      <c r="E399" s="177">
        <f t="shared" si="48"/>
        <v>0</v>
      </c>
      <c r="F399" s="222">
        <f t="shared" si="49"/>
        <v>0</v>
      </c>
      <c r="G399" s="222"/>
      <c r="H399" s="161">
        <f t="shared" si="53"/>
        <v>0</v>
      </c>
      <c r="I399" s="177">
        <f t="shared" si="50"/>
        <v>0</v>
      </c>
      <c r="O399" s="164"/>
      <c r="P399" s="10"/>
      <c r="Q399" s="164"/>
      <c r="R399" s="10"/>
    </row>
    <row r="400" spans="2:24" x14ac:dyDescent="0.35">
      <c r="B400" s="170">
        <f t="shared" si="51"/>
        <v>0</v>
      </c>
      <c r="C400" s="190">
        <f t="shared" si="52"/>
        <v>0</v>
      </c>
      <c r="D400" s="162">
        <f t="shared" si="47"/>
        <v>0</v>
      </c>
      <c r="E400" s="177">
        <f t="shared" si="48"/>
        <v>0</v>
      </c>
      <c r="F400" s="222">
        <f t="shared" si="49"/>
        <v>0</v>
      </c>
      <c r="G400" s="222"/>
      <c r="H400" s="161">
        <f t="shared" si="53"/>
        <v>0</v>
      </c>
      <c r="I400" s="177">
        <f t="shared" si="50"/>
        <v>0</v>
      </c>
      <c r="O400" s="164"/>
      <c r="P400" s="10"/>
      <c r="Q400" s="164"/>
      <c r="R400" s="10"/>
    </row>
    <row r="401" spans="2:18" x14ac:dyDescent="0.35">
      <c r="B401" s="170">
        <f t="shared" si="51"/>
        <v>0</v>
      </c>
      <c r="C401" s="190">
        <f t="shared" si="52"/>
        <v>0</v>
      </c>
      <c r="D401" s="162">
        <f t="shared" si="47"/>
        <v>0</v>
      </c>
      <c r="E401" s="177">
        <f t="shared" si="48"/>
        <v>0</v>
      </c>
      <c r="F401" s="222">
        <f t="shared" si="49"/>
        <v>0</v>
      </c>
      <c r="G401" s="222"/>
      <c r="H401" s="161">
        <f t="shared" si="53"/>
        <v>0</v>
      </c>
      <c r="I401" s="177">
        <f t="shared" si="50"/>
        <v>0</v>
      </c>
      <c r="O401" s="164"/>
      <c r="P401" s="10"/>
      <c r="Q401" s="164"/>
      <c r="R401" s="10"/>
    </row>
    <row r="402" spans="2:18" x14ac:dyDescent="0.35">
      <c r="B402" s="170">
        <f t="shared" si="51"/>
        <v>0</v>
      </c>
      <c r="C402" s="190">
        <f t="shared" si="52"/>
        <v>0</v>
      </c>
      <c r="D402" s="162">
        <f t="shared" si="47"/>
        <v>0</v>
      </c>
      <c r="E402" s="177">
        <f t="shared" si="48"/>
        <v>0</v>
      </c>
      <c r="F402" s="222">
        <f t="shared" si="49"/>
        <v>0</v>
      </c>
      <c r="G402" s="222"/>
      <c r="H402" s="161">
        <f t="shared" si="53"/>
        <v>0</v>
      </c>
      <c r="I402" s="177">
        <f t="shared" si="50"/>
        <v>0</v>
      </c>
      <c r="O402" s="164"/>
      <c r="P402" s="10"/>
      <c r="Q402" s="164"/>
      <c r="R402" s="10"/>
    </row>
    <row r="403" spans="2:18" x14ac:dyDescent="0.35">
      <c r="B403" s="170">
        <f t="shared" si="51"/>
        <v>0</v>
      </c>
      <c r="C403" s="190">
        <f t="shared" si="52"/>
        <v>0</v>
      </c>
      <c r="D403" s="162">
        <f t="shared" si="47"/>
        <v>0</v>
      </c>
      <c r="E403" s="177">
        <f t="shared" si="48"/>
        <v>0</v>
      </c>
      <c r="F403" s="222">
        <f t="shared" si="49"/>
        <v>0</v>
      </c>
      <c r="G403" s="222"/>
      <c r="H403" s="161">
        <f t="shared" si="53"/>
        <v>0</v>
      </c>
      <c r="I403" s="177">
        <f t="shared" si="50"/>
        <v>0</v>
      </c>
      <c r="O403" s="164"/>
      <c r="P403" s="10"/>
      <c r="Q403" s="164"/>
      <c r="R403" s="10"/>
    </row>
    <row r="404" spans="2:18" x14ac:dyDescent="0.35">
      <c r="B404" s="170">
        <f t="shared" si="51"/>
        <v>0</v>
      </c>
      <c r="C404" s="190">
        <f t="shared" si="52"/>
        <v>0</v>
      </c>
      <c r="D404" s="162">
        <f t="shared" si="47"/>
        <v>0</v>
      </c>
      <c r="E404" s="177">
        <f t="shared" si="48"/>
        <v>0</v>
      </c>
      <c r="F404" s="222">
        <f t="shared" si="49"/>
        <v>0</v>
      </c>
      <c r="G404" s="222"/>
      <c r="H404" s="161">
        <f t="shared" si="53"/>
        <v>0</v>
      </c>
      <c r="I404" s="177">
        <f t="shared" si="50"/>
        <v>0</v>
      </c>
      <c r="O404" s="164"/>
      <c r="P404" s="10"/>
      <c r="Q404" s="164"/>
      <c r="R404" s="10"/>
    </row>
    <row r="405" spans="2:18" x14ac:dyDescent="0.35">
      <c r="B405" s="170">
        <f t="shared" si="51"/>
        <v>0</v>
      </c>
      <c r="C405" s="190">
        <f t="shared" si="52"/>
        <v>0</v>
      </c>
      <c r="D405" s="162">
        <f t="shared" ref="D405:D468" si="54">IF($B405&gt;0,$C405*$E$11,0)</f>
        <v>0</v>
      </c>
      <c r="E405" s="177">
        <f t="shared" si="48"/>
        <v>0</v>
      </c>
      <c r="F405" s="222">
        <f t="shared" si="49"/>
        <v>0</v>
      </c>
      <c r="G405" s="222"/>
      <c r="H405" s="161">
        <f t="shared" si="53"/>
        <v>0</v>
      </c>
      <c r="I405" s="177">
        <f t="shared" si="50"/>
        <v>0</v>
      </c>
      <c r="O405" s="164"/>
      <c r="P405" s="10"/>
      <c r="Q405" s="164"/>
      <c r="R405" s="10"/>
    </row>
    <row r="406" spans="2:18" x14ac:dyDescent="0.35">
      <c r="B406" s="170">
        <f t="shared" si="51"/>
        <v>0</v>
      </c>
      <c r="C406" s="190">
        <f t="shared" si="52"/>
        <v>0</v>
      </c>
      <c r="D406" s="162">
        <f t="shared" si="54"/>
        <v>0</v>
      </c>
      <c r="E406" s="177">
        <f t="shared" ref="E406:E469" si="55">IF($H$16,                      IF(OR($B406&gt;($E$15+$P$10),AND($B406&gt;0,$B406&lt;=$E$15)),                        ((((((($P$11+$E$16)*1*$P$12)/1728)*$E$12))*$E$11)+(((((24-$E$16)*1*$P$12)/1728)*$E$12)*(ROUNDUP(($E$11/$E$17),0)))+(((24*1*(($P$11+24-$E$16)*$E$17))/1728)*$E$12)),                             IF(AND($B406&gt;$E$15,$B406&lt;=($E$15+$P$10)),               (((((((($P$11+$E$16)*1*$P$12)/1728)-$C406)*$E$12))*$E$11)+(((((24-$E$16)*1*$P$12)/1728)*$E$12)*(ROUNDUP(($E$11/$E$17),0)))+(((24*1*(($P$11+24-$E$16)*$E$17))/1728)*$E$12)),                            0)),                                        IF(OR($B406&gt;($E$15+$P$10),AND($B406&gt;0,$B406&lt;=$E$15)),    ((((($P$11+$E$16)*1*$P$12)/1728)*$E$12))*$E$11,                     IF(AND($B406&gt;$E$15,$B406&lt;=($E$15+$P$10)),         (((((($P$11+$E$16)*1*$P$12)/1728)-$C406)*$E$12))*$E$11,                   0)))</f>
        <v>0</v>
      </c>
      <c r="F406" s="222">
        <f t="shared" ref="F406:F469" si="56">$E406+$D406</f>
        <v>0</v>
      </c>
      <c r="G406" s="222"/>
      <c r="H406" s="161">
        <f t="shared" si="53"/>
        <v>0</v>
      </c>
      <c r="I406" s="177">
        <f t="shared" ref="I406:I469" si="57">IF($B406&gt;0,$E$13+($B406/12),0)</f>
        <v>0</v>
      </c>
      <c r="O406" s="164"/>
      <c r="P406" s="10"/>
      <c r="Q406" s="164"/>
      <c r="R406" s="10"/>
    </row>
    <row r="407" spans="2:18" x14ac:dyDescent="0.35">
      <c r="B407" s="170">
        <f t="shared" ref="B407:B470" si="58">IF(B406&gt;0,  B406-1,  0)</f>
        <v>0</v>
      </c>
      <c r="C407" s="190">
        <f t="shared" ref="C407:C470" si="59">IF($E$8="SC-44",   IF(B407=44+$E$15,   0.0495,    IF(B407=43+$E$15,   0.1402,    IF(B407=42+$E$15,   0.2886,    IF(B407=41+$E$15,    0.4123,   IF(B407=40+$E$15,     0.6102,       IF(B407=39+$E$15,    0.8741,      IF(B407=38+$E$15,   1.0555,    IF(B407=37+$E$15,    1.1956,     IF(B407=36+$E$15,   1.3193,       IF(B407=35+$E$15,     1.4348,      IF(B407=34+$E$15,   1.5337,      IF(B407=33+$E$15,  1.6409,     IF(B407=32+$E$15,   1.7234,      IF(B407=31+$E$15,   1.7976,     IF(B407=30+$E$15,    1.8636,     IF(B407=29+$E$15,   1.9213,      IF(B407=28+$E$15,    1.979,     IF(B407=27+$E$15,   2.0285,     IF(B407=26+$E$15,   2.0779,      IF(B407=25+$E$15,   2.1274,      IF(B407=24+$E$15,    2.1769,     IF(B407=23+$E$15,    2.2264,     IF(B407=22+$E$15,    2.2594,     IF(B407=21+$E$15,    2.3088,      IF(B407=20+$E$15,    2.3418,      IF(B407=19+$E$15,   2.3665,        IF(B407=18+$E$15,    2.4078,      IF(B407=17+$E$15,    2.4325,     IF(B407=16+$E$15,    2.4573,     IF(B407=15+$E$15,   2.482,       IF(B407=14+$E$15,     2.515,    IF(B407=13+$E$15,     2.5315,      IF(B407=12+$E$15,       2.5644,     IF(B407=11+$E$15,    2.5809,                  IF(B407=10+$E$15,     2.6057,     IF(B407=9+$E$15,     2.6304,     IF(B407=8+$E$15,    2.6552,      IF(B407=7+$E$15,      2.6716,      IF(B407=6+$E$15,     2.6881,      IF(B407=5+$E$15,    2.7294,      IF(B407=4+$E$15,    2.8201,   IF(B407=3+$E$15,      2.8448,    IF(B407=2+$E$15,    2.9025,      IF(B407=1+$E$15,    2.9685,    0)))))))))))))))))))))))))))))))))))))))))))),                   IF($E$8="SC-34W",    IF(B407=34+$E$15,     0.4406,     IF(B407=33+$E$15,   0.5271,      IF(B407=32+$E$15,    0.8036,     IF(B407=31+$E$15,    1.0715,      IF(B407=30+$E$15,    1.2443,       IF(B407=29+$E$15,    1.3912,     IF(B407=28+$E$15,    1.5208,     IF(B407=27+$E$15,   1.6331,      IF(B407=26+$E$15,    1.7282,     IF(B407=25+$E$15,    1.8232,    IF(B407=24+$E$15,      1.901,    IF(B407=23+$E$15,    1.9701,     IF(B407=22+$E$15,  2.0392,    IF(B407=21+$E$15,    2.1083,    IF(B407=20+$E$15,     2.1602,     IF(B407=19+$E$15,   2.212,     IF(B407=18+$E$15,   2.2639,     IF(B407=17+$E$15,   2.3157,      IF(B407=16+$E$15,   2.3503,       IF(B407=15+$E$15,   2.3849,        IF(B407=14+$E$15,    2.4194,       IF(B407=13+$E$15,    2.4626,         IF(B407=12+$E$15,    2.4885,      IF(B407=11+$E$15,    2.5145,     IF(B407=10+$E$15,   2.5404,      IF(B407=9+$E$15,   2.575,       IF(B407=8+$E$15,    2.6009,        IF(B407=7+$E$15,     2.6182,       IF(B407=6+$E$15,    2.6527,        IF(B407=5+$E$15,   2.67,      IF(B407=4+$E$15,    2.6873,     IF(B407=3+$E$15,    2.7218,      IF(B407=2+$E$15,    2.7737,       IF(B407=1+$E$15,    2.765,        0)))))))))))))))))))))))))))))))))),              IF($E$8="SC-34E",      IF(B407=34+$E$15,     0.4417,     IF(B407=33+$E$15,   0.5389,      IF(B407=32+$E$15,    0.8217,     IF(B407=31+$E$15,    1.0955,      IF(B407=30+$E$15,    1.2722,       IF(B407=29+$E$15,    1.4224,     IF(B407=28+$E$15,    1.555,     IF(B407=27+$E$15,   1.6698,      IF(B407=26+$E$15,    1.767,     IF(B407=25+$E$15,    1.8642,    IF(B407=24+$E$15,      1.9437,    IF(B407=23+$E$15,    2.0144,     IF(B407=22+$E$15,    2.085,    IF(B407=21+$E$15,    2.1557,    IF(B407=20+$E$15,     2.2087,     IF(B407=19+$E$15,   2.2617,     IF(B407=18+$E$15,   2.3148,     IF(B407=17+$E$15,   2.3678,      IF(B407=16+$E$15,   2.4031,       IF(B407=15+$E$15,   2.4384,        IF(B407=14+$E$15,    2.4738,       IF(B407=13+$E$15,    2.518,         IF(B407=12+$E$15,    2.5445,      IF(B407=11+$E$15,    2.571,     IF(B407=10+$E$15,   2.5975,      IF(B407=9+$E$15,   2.6328,           IF(B407=8+$E$15,    2.6593,        IF(B407=7+$E$15,     2.677,       IF(B407=6+$E$15,    2.7123,        IF(B407=5+$E$15,   2.73,      IF(B407=4+$E$15,    2.7477,     IF(B407=3+$E$15,    2.783,      IF(B407=2+$E$15,    2.836,       IF(B407=1+$E$15,    2.8272,        0)))))))))))))))))))))))))))))))))),                   IF(B407=18+$E$15,   0.0596,     IF(B407=17+$E$15,   0.2259,      IF(B407=16+$E$15,   0.4156,       IF(B407=15+$E$15,   0.683,        IF(B407=14+$E$15,    0.8746,       IF(B407=13+$E$15,    1.0119,         IF(B407=12+$E$15,    1.1185,      IF(B407=11+$E$15,    1.207,     IF(B407=10+$E$15,   1.2757,      IF(B407=9+$E$15,   1.3389,           IF(B407=8+$E$15,    1.3913,        IF(B407=7+$E$15,     1.4401,       IF(B407=6+$E$15,    1.4817,        IF(B407=5+$E$15,   1.5214,      IF(B407=4+$E$15,    1.563,     IF(B407=3+$E$15,    1.6082,      IF(B407=2+$E$15,    1.6533,       IF(B407=1+$E$15,    1.7527,        0)))))))))))))))))))))</f>
        <v>0</v>
      </c>
      <c r="D407" s="162">
        <f t="shared" si="54"/>
        <v>0</v>
      </c>
      <c r="E407" s="177">
        <f t="shared" si="55"/>
        <v>0</v>
      </c>
      <c r="F407" s="222">
        <f t="shared" si="56"/>
        <v>0</v>
      </c>
      <c r="G407" s="222"/>
      <c r="H407" s="161">
        <f t="shared" ref="H407:H470" si="60">IF($H408&gt;0,H408+F407,F407)</f>
        <v>0</v>
      </c>
      <c r="I407" s="177">
        <f t="shared" si="57"/>
        <v>0</v>
      </c>
      <c r="O407" s="164"/>
      <c r="P407" s="10"/>
      <c r="Q407" s="164"/>
      <c r="R407" s="10"/>
    </row>
    <row r="408" spans="2:18" x14ac:dyDescent="0.35">
      <c r="B408" s="170">
        <f t="shared" si="58"/>
        <v>0</v>
      </c>
      <c r="C408" s="190">
        <f t="shared" si="59"/>
        <v>0</v>
      </c>
      <c r="D408" s="162">
        <f t="shared" si="54"/>
        <v>0</v>
      </c>
      <c r="E408" s="177">
        <f t="shared" si="55"/>
        <v>0</v>
      </c>
      <c r="F408" s="222">
        <f t="shared" si="56"/>
        <v>0</v>
      </c>
      <c r="G408" s="222"/>
      <c r="H408" s="161">
        <f t="shared" si="60"/>
        <v>0</v>
      </c>
      <c r="I408" s="177">
        <f t="shared" si="57"/>
        <v>0</v>
      </c>
      <c r="O408" s="164"/>
      <c r="P408" s="10"/>
      <c r="Q408" s="164"/>
      <c r="R408" s="10"/>
    </row>
    <row r="409" spans="2:18" x14ac:dyDescent="0.35">
      <c r="B409" s="170">
        <f t="shared" si="58"/>
        <v>0</v>
      </c>
      <c r="C409" s="190">
        <f t="shared" si="59"/>
        <v>0</v>
      </c>
      <c r="D409" s="162">
        <f t="shared" si="54"/>
        <v>0</v>
      </c>
      <c r="E409" s="177">
        <f t="shared" si="55"/>
        <v>0</v>
      </c>
      <c r="F409" s="222">
        <f t="shared" si="56"/>
        <v>0</v>
      </c>
      <c r="G409" s="222"/>
      <c r="H409" s="161">
        <f t="shared" si="60"/>
        <v>0</v>
      </c>
      <c r="I409" s="177">
        <f t="shared" si="57"/>
        <v>0</v>
      </c>
      <c r="O409" s="164"/>
      <c r="P409" s="10"/>
      <c r="Q409" s="164"/>
      <c r="R409" s="10"/>
    </row>
    <row r="410" spans="2:18" x14ac:dyDescent="0.35">
      <c r="B410" s="170">
        <f t="shared" si="58"/>
        <v>0</v>
      </c>
      <c r="C410" s="190">
        <f t="shared" si="59"/>
        <v>0</v>
      </c>
      <c r="D410" s="162">
        <f t="shared" si="54"/>
        <v>0</v>
      </c>
      <c r="E410" s="177">
        <f t="shared" si="55"/>
        <v>0</v>
      </c>
      <c r="F410" s="222">
        <f t="shared" si="56"/>
        <v>0</v>
      </c>
      <c r="G410" s="222"/>
      <c r="H410" s="161">
        <f t="shared" si="60"/>
        <v>0</v>
      </c>
      <c r="I410" s="177">
        <f t="shared" si="57"/>
        <v>0</v>
      </c>
      <c r="O410" s="164"/>
      <c r="P410" s="10"/>
      <c r="Q410" s="164"/>
      <c r="R410" s="10"/>
    </row>
    <row r="411" spans="2:18" x14ac:dyDescent="0.35">
      <c r="B411" s="170">
        <f t="shared" si="58"/>
        <v>0</v>
      </c>
      <c r="C411" s="190">
        <f t="shared" si="59"/>
        <v>0</v>
      </c>
      <c r="D411" s="162">
        <f t="shared" si="54"/>
        <v>0</v>
      </c>
      <c r="E411" s="177">
        <f t="shared" si="55"/>
        <v>0</v>
      </c>
      <c r="F411" s="222">
        <f t="shared" si="56"/>
        <v>0</v>
      </c>
      <c r="G411" s="222"/>
      <c r="H411" s="161">
        <f t="shared" si="60"/>
        <v>0</v>
      </c>
      <c r="I411" s="177">
        <f t="shared" si="57"/>
        <v>0</v>
      </c>
      <c r="O411" s="164"/>
      <c r="P411" s="10"/>
      <c r="Q411" s="164"/>
      <c r="R411" s="10"/>
    </row>
    <row r="412" spans="2:18" x14ac:dyDescent="0.35">
      <c r="B412" s="170">
        <f t="shared" si="58"/>
        <v>0</v>
      </c>
      <c r="C412" s="190">
        <f t="shared" si="59"/>
        <v>0</v>
      </c>
      <c r="D412" s="162">
        <f t="shared" si="54"/>
        <v>0</v>
      </c>
      <c r="E412" s="177">
        <f t="shared" si="55"/>
        <v>0</v>
      </c>
      <c r="F412" s="222">
        <f t="shared" si="56"/>
        <v>0</v>
      </c>
      <c r="G412" s="222"/>
      <c r="H412" s="161">
        <f t="shared" si="60"/>
        <v>0</v>
      </c>
      <c r="I412" s="177">
        <f t="shared" si="57"/>
        <v>0</v>
      </c>
      <c r="O412" s="164"/>
      <c r="P412" s="10"/>
      <c r="Q412" s="164"/>
      <c r="R412" s="10"/>
    </row>
    <row r="413" spans="2:18" x14ac:dyDescent="0.35">
      <c r="B413" s="170">
        <f t="shared" si="58"/>
        <v>0</v>
      </c>
      <c r="C413" s="190">
        <f t="shared" si="59"/>
        <v>0</v>
      </c>
      <c r="D413" s="162">
        <f t="shared" si="54"/>
        <v>0</v>
      </c>
      <c r="E413" s="177">
        <f t="shared" si="55"/>
        <v>0</v>
      </c>
      <c r="F413" s="222">
        <f t="shared" si="56"/>
        <v>0</v>
      </c>
      <c r="G413" s="222"/>
      <c r="H413" s="161">
        <f t="shared" si="60"/>
        <v>0</v>
      </c>
      <c r="I413" s="177">
        <f t="shared" si="57"/>
        <v>0</v>
      </c>
      <c r="O413" s="164"/>
      <c r="P413" s="10"/>
      <c r="Q413" s="164"/>
      <c r="R413" s="10"/>
    </row>
    <row r="414" spans="2:18" x14ac:dyDescent="0.35">
      <c r="B414" s="170">
        <f t="shared" si="58"/>
        <v>0</v>
      </c>
      <c r="C414" s="190">
        <f t="shared" si="59"/>
        <v>0</v>
      </c>
      <c r="D414" s="162">
        <f t="shared" si="54"/>
        <v>0</v>
      </c>
      <c r="E414" s="177">
        <f t="shared" si="55"/>
        <v>0</v>
      </c>
      <c r="F414" s="222">
        <f t="shared" si="56"/>
        <v>0</v>
      </c>
      <c r="G414" s="222"/>
      <c r="H414" s="161">
        <f t="shared" si="60"/>
        <v>0</v>
      </c>
      <c r="I414" s="177">
        <f t="shared" si="57"/>
        <v>0</v>
      </c>
      <c r="O414" s="164"/>
      <c r="P414" s="10"/>
      <c r="Q414" s="164"/>
      <c r="R414" s="10"/>
    </row>
    <row r="415" spans="2:18" x14ac:dyDescent="0.35">
      <c r="B415" s="170">
        <f t="shared" si="58"/>
        <v>0</v>
      </c>
      <c r="C415" s="190">
        <f t="shared" si="59"/>
        <v>0</v>
      </c>
      <c r="D415" s="162">
        <f t="shared" si="54"/>
        <v>0</v>
      </c>
      <c r="E415" s="177">
        <f t="shared" si="55"/>
        <v>0</v>
      </c>
      <c r="F415" s="222">
        <f t="shared" si="56"/>
        <v>0</v>
      </c>
      <c r="G415" s="222"/>
      <c r="H415" s="161">
        <f t="shared" si="60"/>
        <v>0</v>
      </c>
      <c r="I415" s="177">
        <f t="shared" si="57"/>
        <v>0</v>
      </c>
      <c r="O415" s="164"/>
      <c r="P415" s="10"/>
      <c r="Q415" s="164"/>
      <c r="R415" s="10"/>
    </row>
    <row r="416" spans="2:18" x14ac:dyDescent="0.35">
      <c r="B416" s="170">
        <f t="shared" si="58"/>
        <v>0</v>
      </c>
      <c r="C416" s="190">
        <f t="shared" si="59"/>
        <v>0</v>
      </c>
      <c r="D416" s="162">
        <f t="shared" si="54"/>
        <v>0</v>
      </c>
      <c r="E416" s="177">
        <f t="shared" si="55"/>
        <v>0</v>
      </c>
      <c r="F416" s="222">
        <f t="shared" si="56"/>
        <v>0</v>
      </c>
      <c r="G416" s="222"/>
      <c r="H416" s="161">
        <f t="shared" si="60"/>
        <v>0</v>
      </c>
      <c r="I416" s="177">
        <f t="shared" si="57"/>
        <v>0</v>
      </c>
      <c r="O416" s="164"/>
      <c r="P416" s="10"/>
      <c r="Q416" s="164"/>
      <c r="R416" s="10"/>
    </row>
    <row r="417" spans="2:18" x14ac:dyDescent="0.35">
      <c r="B417" s="170">
        <f t="shared" si="58"/>
        <v>0</v>
      </c>
      <c r="C417" s="190">
        <f t="shared" si="59"/>
        <v>0</v>
      </c>
      <c r="D417" s="162">
        <f t="shared" si="54"/>
        <v>0</v>
      </c>
      <c r="E417" s="177">
        <f t="shared" si="55"/>
        <v>0</v>
      </c>
      <c r="F417" s="222">
        <f t="shared" si="56"/>
        <v>0</v>
      </c>
      <c r="G417" s="222"/>
      <c r="H417" s="161">
        <f t="shared" si="60"/>
        <v>0</v>
      </c>
      <c r="I417" s="177">
        <f t="shared" si="57"/>
        <v>0</v>
      </c>
      <c r="O417" s="164"/>
      <c r="P417" s="10"/>
      <c r="Q417" s="164"/>
      <c r="R417" s="10"/>
    </row>
    <row r="418" spans="2:18" x14ac:dyDescent="0.35">
      <c r="B418" s="170">
        <f t="shared" si="58"/>
        <v>0</v>
      </c>
      <c r="C418" s="190">
        <f t="shared" si="59"/>
        <v>0</v>
      </c>
      <c r="D418" s="162">
        <f t="shared" si="54"/>
        <v>0</v>
      </c>
      <c r="E418" s="177">
        <f t="shared" si="55"/>
        <v>0</v>
      </c>
      <c r="F418" s="222">
        <f t="shared" si="56"/>
        <v>0</v>
      </c>
      <c r="G418" s="222"/>
      <c r="H418" s="161">
        <f t="shared" si="60"/>
        <v>0</v>
      </c>
      <c r="I418" s="177">
        <f t="shared" si="57"/>
        <v>0</v>
      </c>
      <c r="O418" s="164"/>
      <c r="P418" s="10"/>
      <c r="Q418" s="164"/>
      <c r="R418" s="10"/>
    </row>
    <row r="419" spans="2:18" x14ac:dyDescent="0.35">
      <c r="B419" s="170">
        <f t="shared" si="58"/>
        <v>0</v>
      </c>
      <c r="C419" s="190">
        <f t="shared" si="59"/>
        <v>0</v>
      </c>
      <c r="D419" s="162">
        <f t="shared" si="54"/>
        <v>0</v>
      </c>
      <c r="E419" s="177">
        <f t="shared" si="55"/>
        <v>0</v>
      </c>
      <c r="F419" s="222">
        <f t="shared" si="56"/>
        <v>0</v>
      </c>
      <c r="G419" s="222"/>
      <c r="H419" s="161">
        <f t="shared" si="60"/>
        <v>0</v>
      </c>
      <c r="I419" s="177">
        <f t="shared" si="57"/>
        <v>0</v>
      </c>
      <c r="O419" s="164"/>
      <c r="P419" s="10"/>
      <c r="Q419" s="164"/>
      <c r="R419" s="10"/>
    </row>
    <row r="420" spans="2:18" x14ac:dyDescent="0.35">
      <c r="B420" s="170">
        <f t="shared" si="58"/>
        <v>0</v>
      </c>
      <c r="C420" s="190">
        <f t="shared" si="59"/>
        <v>0</v>
      </c>
      <c r="D420" s="162">
        <f t="shared" si="54"/>
        <v>0</v>
      </c>
      <c r="E420" s="177">
        <f t="shared" si="55"/>
        <v>0</v>
      </c>
      <c r="F420" s="222">
        <f t="shared" si="56"/>
        <v>0</v>
      </c>
      <c r="G420" s="222"/>
      <c r="H420" s="161">
        <f t="shared" si="60"/>
        <v>0</v>
      </c>
      <c r="I420" s="177">
        <f t="shared" si="57"/>
        <v>0</v>
      </c>
      <c r="O420" s="164"/>
      <c r="P420" s="10"/>
      <c r="Q420" s="164"/>
      <c r="R420" s="10"/>
    </row>
    <row r="421" spans="2:18" x14ac:dyDescent="0.35">
      <c r="B421" s="170">
        <f t="shared" si="58"/>
        <v>0</v>
      </c>
      <c r="C421" s="190">
        <f t="shared" si="59"/>
        <v>0</v>
      </c>
      <c r="D421" s="162">
        <f t="shared" si="54"/>
        <v>0</v>
      </c>
      <c r="E421" s="177">
        <f t="shared" si="55"/>
        <v>0</v>
      </c>
      <c r="F421" s="222">
        <f t="shared" si="56"/>
        <v>0</v>
      </c>
      <c r="G421" s="222"/>
      <c r="H421" s="161">
        <f t="shared" si="60"/>
        <v>0</v>
      </c>
      <c r="I421" s="177">
        <f t="shared" si="57"/>
        <v>0</v>
      </c>
      <c r="O421" s="164"/>
      <c r="P421" s="10"/>
      <c r="Q421" s="164"/>
      <c r="R421" s="10"/>
    </row>
    <row r="422" spans="2:18" x14ac:dyDescent="0.35">
      <c r="B422" s="170">
        <f t="shared" si="58"/>
        <v>0</v>
      </c>
      <c r="C422" s="190">
        <f t="shared" si="59"/>
        <v>0</v>
      </c>
      <c r="D422" s="162">
        <f t="shared" si="54"/>
        <v>0</v>
      </c>
      <c r="E422" s="177">
        <f t="shared" si="55"/>
        <v>0</v>
      </c>
      <c r="F422" s="222">
        <f t="shared" si="56"/>
        <v>0</v>
      </c>
      <c r="G422" s="222"/>
      <c r="H422" s="161">
        <f t="shared" si="60"/>
        <v>0</v>
      </c>
      <c r="I422" s="177">
        <f t="shared" si="57"/>
        <v>0</v>
      </c>
      <c r="O422" s="164"/>
      <c r="P422" s="10"/>
      <c r="Q422" s="164"/>
      <c r="R422" s="10"/>
    </row>
    <row r="423" spans="2:18" x14ac:dyDescent="0.35">
      <c r="B423" s="170">
        <f t="shared" si="58"/>
        <v>0</v>
      </c>
      <c r="C423" s="190">
        <f t="shared" si="59"/>
        <v>0</v>
      </c>
      <c r="D423" s="162">
        <f t="shared" si="54"/>
        <v>0</v>
      </c>
      <c r="E423" s="177">
        <f t="shared" si="55"/>
        <v>0</v>
      </c>
      <c r="F423" s="222">
        <f t="shared" si="56"/>
        <v>0</v>
      </c>
      <c r="G423" s="222"/>
      <c r="H423" s="161">
        <f t="shared" si="60"/>
        <v>0</v>
      </c>
      <c r="I423" s="177">
        <f t="shared" si="57"/>
        <v>0</v>
      </c>
      <c r="O423" s="164"/>
      <c r="P423" s="10"/>
      <c r="Q423" s="164"/>
      <c r="R423" s="10"/>
    </row>
    <row r="424" spans="2:18" x14ac:dyDescent="0.35">
      <c r="B424" s="170">
        <f t="shared" si="58"/>
        <v>0</v>
      </c>
      <c r="C424" s="190">
        <f t="shared" si="59"/>
        <v>0</v>
      </c>
      <c r="D424" s="162">
        <f t="shared" si="54"/>
        <v>0</v>
      </c>
      <c r="E424" s="177">
        <f t="shared" si="55"/>
        <v>0</v>
      </c>
      <c r="F424" s="222">
        <f t="shared" si="56"/>
        <v>0</v>
      </c>
      <c r="G424" s="222"/>
      <c r="H424" s="161">
        <f t="shared" si="60"/>
        <v>0</v>
      </c>
      <c r="I424" s="177">
        <f t="shared" si="57"/>
        <v>0</v>
      </c>
      <c r="O424" s="164"/>
      <c r="P424" s="10"/>
      <c r="Q424" s="164"/>
      <c r="R424" s="10"/>
    </row>
    <row r="425" spans="2:18" x14ac:dyDescent="0.35">
      <c r="B425" s="170">
        <f t="shared" si="58"/>
        <v>0</v>
      </c>
      <c r="C425" s="190">
        <f t="shared" si="59"/>
        <v>0</v>
      </c>
      <c r="D425" s="162">
        <f t="shared" si="54"/>
        <v>0</v>
      </c>
      <c r="E425" s="177">
        <f t="shared" si="55"/>
        <v>0</v>
      </c>
      <c r="F425" s="222">
        <f t="shared" si="56"/>
        <v>0</v>
      </c>
      <c r="G425" s="222"/>
      <c r="H425" s="161">
        <f t="shared" si="60"/>
        <v>0</v>
      </c>
      <c r="I425" s="177">
        <f t="shared" si="57"/>
        <v>0</v>
      </c>
      <c r="O425" s="164"/>
      <c r="P425" s="10"/>
      <c r="Q425" s="164"/>
      <c r="R425" s="10"/>
    </row>
    <row r="426" spans="2:18" x14ac:dyDescent="0.35">
      <c r="B426" s="170">
        <f t="shared" si="58"/>
        <v>0</v>
      </c>
      <c r="C426" s="190">
        <f t="shared" si="59"/>
        <v>0</v>
      </c>
      <c r="D426" s="162">
        <f t="shared" si="54"/>
        <v>0</v>
      </c>
      <c r="E426" s="177">
        <f t="shared" si="55"/>
        <v>0</v>
      </c>
      <c r="F426" s="222">
        <f t="shared" si="56"/>
        <v>0</v>
      </c>
      <c r="G426" s="222"/>
      <c r="H426" s="161">
        <f t="shared" si="60"/>
        <v>0</v>
      </c>
      <c r="I426" s="177">
        <f t="shared" si="57"/>
        <v>0</v>
      </c>
      <c r="O426" s="164"/>
      <c r="P426" s="10"/>
      <c r="Q426" s="164"/>
      <c r="R426" s="10"/>
    </row>
    <row r="427" spans="2:18" x14ac:dyDescent="0.35">
      <c r="B427" s="170">
        <f t="shared" si="58"/>
        <v>0</v>
      </c>
      <c r="C427" s="190">
        <f t="shared" si="59"/>
        <v>0</v>
      </c>
      <c r="D427" s="162">
        <f t="shared" si="54"/>
        <v>0</v>
      </c>
      <c r="E427" s="177">
        <f t="shared" si="55"/>
        <v>0</v>
      </c>
      <c r="F427" s="222">
        <f t="shared" si="56"/>
        <v>0</v>
      </c>
      <c r="G427" s="222"/>
      <c r="H427" s="161">
        <f t="shared" si="60"/>
        <v>0</v>
      </c>
      <c r="I427" s="177">
        <f t="shared" si="57"/>
        <v>0</v>
      </c>
      <c r="O427" s="164"/>
      <c r="P427" s="10"/>
      <c r="Q427" s="164"/>
      <c r="R427" s="10"/>
    </row>
    <row r="428" spans="2:18" x14ac:dyDescent="0.35">
      <c r="B428" s="170">
        <f t="shared" si="58"/>
        <v>0</v>
      </c>
      <c r="C428" s="190">
        <f t="shared" si="59"/>
        <v>0</v>
      </c>
      <c r="D428" s="162">
        <f t="shared" si="54"/>
        <v>0</v>
      </c>
      <c r="E428" s="177">
        <f t="shared" si="55"/>
        <v>0</v>
      </c>
      <c r="F428" s="222">
        <f t="shared" si="56"/>
        <v>0</v>
      </c>
      <c r="G428" s="222"/>
      <c r="H428" s="161">
        <f t="shared" si="60"/>
        <v>0</v>
      </c>
      <c r="I428" s="177">
        <f t="shared" si="57"/>
        <v>0</v>
      </c>
      <c r="O428" s="164"/>
      <c r="P428" s="10"/>
      <c r="Q428" s="164"/>
      <c r="R428" s="10"/>
    </row>
    <row r="429" spans="2:18" x14ac:dyDescent="0.35">
      <c r="B429" s="170">
        <f t="shared" si="58"/>
        <v>0</v>
      </c>
      <c r="C429" s="190">
        <f t="shared" si="59"/>
        <v>0</v>
      </c>
      <c r="D429" s="162">
        <f t="shared" si="54"/>
        <v>0</v>
      </c>
      <c r="E429" s="177">
        <f t="shared" si="55"/>
        <v>0</v>
      </c>
      <c r="F429" s="222">
        <f t="shared" si="56"/>
        <v>0</v>
      </c>
      <c r="G429" s="222"/>
      <c r="H429" s="161">
        <f t="shared" si="60"/>
        <v>0</v>
      </c>
      <c r="I429" s="177">
        <f t="shared" si="57"/>
        <v>0</v>
      </c>
      <c r="O429" s="164"/>
      <c r="P429" s="10"/>
      <c r="Q429" s="164"/>
      <c r="R429" s="10"/>
    </row>
    <row r="430" spans="2:18" x14ac:dyDescent="0.35">
      <c r="B430" s="170">
        <f t="shared" si="58"/>
        <v>0</v>
      </c>
      <c r="C430" s="190">
        <f t="shared" si="59"/>
        <v>0</v>
      </c>
      <c r="D430" s="162">
        <f t="shared" si="54"/>
        <v>0</v>
      </c>
      <c r="E430" s="177">
        <f t="shared" si="55"/>
        <v>0</v>
      </c>
      <c r="F430" s="222">
        <f t="shared" si="56"/>
        <v>0</v>
      </c>
      <c r="G430" s="222"/>
      <c r="H430" s="161">
        <f t="shared" si="60"/>
        <v>0</v>
      </c>
      <c r="I430" s="177">
        <f t="shared" si="57"/>
        <v>0</v>
      </c>
      <c r="O430" s="164"/>
      <c r="P430" s="10"/>
      <c r="Q430" s="164"/>
      <c r="R430" s="10"/>
    </row>
    <row r="431" spans="2:18" x14ac:dyDescent="0.35">
      <c r="B431" s="170">
        <f t="shared" si="58"/>
        <v>0</v>
      </c>
      <c r="C431" s="190">
        <f t="shared" si="59"/>
        <v>0</v>
      </c>
      <c r="D431" s="162">
        <f t="shared" si="54"/>
        <v>0</v>
      </c>
      <c r="E431" s="177">
        <f t="shared" si="55"/>
        <v>0</v>
      </c>
      <c r="F431" s="222">
        <f t="shared" si="56"/>
        <v>0</v>
      </c>
      <c r="G431" s="222"/>
      <c r="H431" s="161">
        <f t="shared" si="60"/>
        <v>0</v>
      </c>
      <c r="I431" s="177">
        <f t="shared" si="57"/>
        <v>0</v>
      </c>
      <c r="O431" s="164"/>
      <c r="P431" s="10"/>
      <c r="Q431" s="164"/>
      <c r="R431" s="10"/>
    </row>
    <row r="432" spans="2:18" x14ac:dyDescent="0.35">
      <c r="B432" s="170">
        <f t="shared" si="58"/>
        <v>0</v>
      </c>
      <c r="C432" s="190">
        <f t="shared" si="59"/>
        <v>0</v>
      </c>
      <c r="D432" s="162">
        <f t="shared" si="54"/>
        <v>0</v>
      </c>
      <c r="E432" s="177">
        <f t="shared" si="55"/>
        <v>0</v>
      </c>
      <c r="F432" s="222">
        <f t="shared" si="56"/>
        <v>0</v>
      </c>
      <c r="G432" s="222"/>
      <c r="H432" s="161">
        <f t="shared" si="60"/>
        <v>0</v>
      </c>
      <c r="I432" s="177">
        <f t="shared" si="57"/>
        <v>0</v>
      </c>
      <c r="O432" s="164"/>
      <c r="P432" s="10"/>
      <c r="Q432" s="164"/>
      <c r="R432" s="10"/>
    </row>
    <row r="433" spans="2:18" x14ac:dyDescent="0.35">
      <c r="B433" s="170">
        <f t="shared" si="58"/>
        <v>0</v>
      </c>
      <c r="C433" s="190">
        <f t="shared" si="59"/>
        <v>0</v>
      </c>
      <c r="D433" s="162">
        <f t="shared" si="54"/>
        <v>0</v>
      </c>
      <c r="E433" s="177">
        <f t="shared" si="55"/>
        <v>0</v>
      </c>
      <c r="F433" s="222">
        <f t="shared" si="56"/>
        <v>0</v>
      </c>
      <c r="G433" s="222"/>
      <c r="H433" s="161">
        <f t="shared" si="60"/>
        <v>0</v>
      </c>
      <c r="I433" s="177">
        <f t="shared" si="57"/>
        <v>0</v>
      </c>
      <c r="O433" s="164"/>
      <c r="P433" s="10"/>
      <c r="Q433" s="164"/>
      <c r="R433" s="10"/>
    </row>
    <row r="434" spans="2:18" x14ac:dyDescent="0.35">
      <c r="B434" s="170">
        <f t="shared" si="58"/>
        <v>0</v>
      </c>
      <c r="C434" s="190">
        <f t="shared" si="59"/>
        <v>0</v>
      </c>
      <c r="D434" s="162">
        <f t="shared" si="54"/>
        <v>0</v>
      </c>
      <c r="E434" s="177">
        <f t="shared" si="55"/>
        <v>0</v>
      </c>
      <c r="F434" s="222">
        <f t="shared" si="56"/>
        <v>0</v>
      </c>
      <c r="G434" s="222"/>
      <c r="H434" s="161">
        <f t="shared" si="60"/>
        <v>0</v>
      </c>
      <c r="I434" s="177">
        <f t="shared" si="57"/>
        <v>0</v>
      </c>
      <c r="O434" s="164"/>
      <c r="P434" s="10"/>
      <c r="Q434" s="164"/>
      <c r="R434" s="10"/>
    </row>
    <row r="435" spans="2:18" x14ac:dyDescent="0.35">
      <c r="B435" s="170">
        <f t="shared" si="58"/>
        <v>0</v>
      </c>
      <c r="C435" s="190">
        <f t="shared" si="59"/>
        <v>0</v>
      </c>
      <c r="D435" s="162">
        <f t="shared" si="54"/>
        <v>0</v>
      </c>
      <c r="E435" s="177">
        <f t="shared" si="55"/>
        <v>0</v>
      </c>
      <c r="F435" s="222">
        <f t="shared" si="56"/>
        <v>0</v>
      </c>
      <c r="G435" s="222"/>
      <c r="H435" s="161">
        <f t="shared" si="60"/>
        <v>0</v>
      </c>
      <c r="I435" s="177">
        <f t="shared" si="57"/>
        <v>0</v>
      </c>
      <c r="O435" s="164"/>
      <c r="P435" s="10"/>
      <c r="Q435" s="164"/>
      <c r="R435" s="10"/>
    </row>
    <row r="436" spans="2:18" x14ac:dyDescent="0.35">
      <c r="B436" s="170">
        <f t="shared" si="58"/>
        <v>0</v>
      </c>
      <c r="C436" s="190">
        <f t="shared" si="59"/>
        <v>0</v>
      </c>
      <c r="D436" s="162">
        <f t="shared" si="54"/>
        <v>0</v>
      </c>
      <c r="E436" s="177">
        <f t="shared" si="55"/>
        <v>0</v>
      </c>
      <c r="F436" s="222">
        <f t="shared" si="56"/>
        <v>0</v>
      </c>
      <c r="G436" s="222"/>
      <c r="H436" s="161">
        <f t="shared" si="60"/>
        <v>0</v>
      </c>
      <c r="I436" s="177">
        <f t="shared" si="57"/>
        <v>0</v>
      </c>
      <c r="O436" s="164"/>
      <c r="P436" s="10"/>
      <c r="Q436" s="164"/>
      <c r="R436" s="10"/>
    </row>
    <row r="437" spans="2:18" x14ac:dyDescent="0.35">
      <c r="B437" s="170">
        <f t="shared" si="58"/>
        <v>0</v>
      </c>
      <c r="C437" s="190">
        <f t="shared" si="59"/>
        <v>0</v>
      </c>
      <c r="D437" s="162">
        <f t="shared" si="54"/>
        <v>0</v>
      </c>
      <c r="E437" s="177">
        <f t="shared" si="55"/>
        <v>0</v>
      </c>
      <c r="F437" s="222">
        <f t="shared" si="56"/>
        <v>0</v>
      </c>
      <c r="G437" s="222"/>
      <c r="H437" s="161">
        <f t="shared" si="60"/>
        <v>0</v>
      </c>
      <c r="I437" s="177">
        <f t="shared" si="57"/>
        <v>0</v>
      </c>
      <c r="O437" s="164"/>
      <c r="P437" s="10"/>
      <c r="Q437" s="164"/>
      <c r="R437" s="10"/>
    </row>
    <row r="438" spans="2:18" x14ac:dyDescent="0.35">
      <c r="B438" s="170">
        <f t="shared" si="58"/>
        <v>0</v>
      </c>
      <c r="C438" s="190">
        <f t="shared" si="59"/>
        <v>0</v>
      </c>
      <c r="D438" s="162">
        <f t="shared" si="54"/>
        <v>0</v>
      </c>
      <c r="E438" s="177">
        <f t="shared" si="55"/>
        <v>0</v>
      </c>
      <c r="F438" s="222">
        <f t="shared" si="56"/>
        <v>0</v>
      </c>
      <c r="G438" s="222"/>
      <c r="H438" s="161">
        <f t="shared" si="60"/>
        <v>0</v>
      </c>
      <c r="I438" s="177">
        <f t="shared" si="57"/>
        <v>0</v>
      </c>
      <c r="O438" s="164"/>
      <c r="P438" s="10"/>
      <c r="Q438" s="164"/>
      <c r="R438" s="10"/>
    </row>
    <row r="439" spans="2:18" x14ac:dyDescent="0.35">
      <c r="B439" s="170">
        <f t="shared" si="58"/>
        <v>0</v>
      </c>
      <c r="C439" s="190">
        <f t="shared" si="59"/>
        <v>0</v>
      </c>
      <c r="D439" s="162">
        <f t="shared" si="54"/>
        <v>0</v>
      </c>
      <c r="E439" s="177">
        <f t="shared" si="55"/>
        <v>0</v>
      </c>
      <c r="F439" s="222">
        <f t="shared" si="56"/>
        <v>0</v>
      </c>
      <c r="G439" s="222"/>
      <c r="H439" s="161">
        <f t="shared" si="60"/>
        <v>0</v>
      </c>
      <c r="I439" s="177">
        <f t="shared" si="57"/>
        <v>0</v>
      </c>
      <c r="O439" s="164"/>
      <c r="P439" s="10"/>
      <c r="Q439" s="164"/>
      <c r="R439" s="10"/>
    </row>
    <row r="440" spans="2:18" x14ac:dyDescent="0.35">
      <c r="B440" s="170">
        <f t="shared" si="58"/>
        <v>0</v>
      </c>
      <c r="C440" s="190">
        <f t="shared" si="59"/>
        <v>0</v>
      </c>
      <c r="D440" s="162">
        <f t="shared" si="54"/>
        <v>0</v>
      </c>
      <c r="E440" s="177">
        <f t="shared" si="55"/>
        <v>0</v>
      </c>
      <c r="F440" s="222">
        <f t="shared" si="56"/>
        <v>0</v>
      </c>
      <c r="G440" s="222"/>
      <c r="H440" s="161">
        <f t="shared" si="60"/>
        <v>0</v>
      </c>
      <c r="I440" s="177">
        <f t="shared" si="57"/>
        <v>0</v>
      </c>
      <c r="O440" s="164"/>
      <c r="P440" s="10"/>
      <c r="Q440" s="164"/>
      <c r="R440" s="10"/>
    </row>
    <row r="441" spans="2:18" x14ac:dyDescent="0.35">
      <c r="B441" s="170">
        <f t="shared" si="58"/>
        <v>0</v>
      </c>
      <c r="C441" s="190">
        <f t="shared" si="59"/>
        <v>0</v>
      </c>
      <c r="D441" s="162">
        <f t="shared" si="54"/>
        <v>0</v>
      </c>
      <c r="E441" s="177">
        <f t="shared" si="55"/>
        <v>0</v>
      </c>
      <c r="F441" s="222">
        <f t="shared" si="56"/>
        <v>0</v>
      </c>
      <c r="G441" s="222"/>
      <c r="H441" s="161">
        <f t="shared" si="60"/>
        <v>0</v>
      </c>
      <c r="I441" s="177">
        <f t="shared" si="57"/>
        <v>0</v>
      </c>
      <c r="O441" s="164"/>
      <c r="P441" s="10"/>
      <c r="Q441" s="164"/>
      <c r="R441" s="10"/>
    </row>
    <row r="442" spans="2:18" x14ac:dyDescent="0.35">
      <c r="B442" s="170">
        <f t="shared" si="58"/>
        <v>0</v>
      </c>
      <c r="C442" s="190">
        <f t="shared" si="59"/>
        <v>0</v>
      </c>
      <c r="D442" s="162">
        <f t="shared" si="54"/>
        <v>0</v>
      </c>
      <c r="E442" s="177">
        <f t="shared" si="55"/>
        <v>0</v>
      </c>
      <c r="F442" s="222">
        <f t="shared" si="56"/>
        <v>0</v>
      </c>
      <c r="G442" s="222"/>
      <c r="H442" s="161">
        <f t="shared" si="60"/>
        <v>0</v>
      </c>
      <c r="I442" s="177">
        <f t="shared" si="57"/>
        <v>0</v>
      </c>
      <c r="O442" s="164"/>
      <c r="P442" s="10"/>
      <c r="Q442" s="164"/>
      <c r="R442" s="10"/>
    </row>
    <row r="443" spans="2:18" x14ac:dyDescent="0.35">
      <c r="B443" s="170">
        <f t="shared" si="58"/>
        <v>0</v>
      </c>
      <c r="C443" s="190">
        <f t="shared" si="59"/>
        <v>0</v>
      </c>
      <c r="D443" s="162">
        <f t="shared" si="54"/>
        <v>0</v>
      </c>
      <c r="E443" s="177">
        <f t="shared" si="55"/>
        <v>0</v>
      </c>
      <c r="F443" s="222">
        <f t="shared" si="56"/>
        <v>0</v>
      </c>
      <c r="G443" s="222"/>
      <c r="H443" s="161">
        <f t="shared" si="60"/>
        <v>0</v>
      </c>
      <c r="I443" s="177">
        <f t="shared" si="57"/>
        <v>0</v>
      </c>
      <c r="O443" s="164"/>
      <c r="P443" s="10"/>
      <c r="Q443" s="164"/>
      <c r="R443" s="10"/>
    </row>
    <row r="444" spans="2:18" x14ac:dyDescent="0.35">
      <c r="B444" s="170">
        <f t="shared" si="58"/>
        <v>0</v>
      </c>
      <c r="C444" s="190">
        <f t="shared" si="59"/>
        <v>0</v>
      </c>
      <c r="D444" s="162">
        <f t="shared" si="54"/>
        <v>0</v>
      </c>
      <c r="E444" s="177">
        <f t="shared" si="55"/>
        <v>0</v>
      </c>
      <c r="F444" s="222">
        <f t="shared" si="56"/>
        <v>0</v>
      </c>
      <c r="G444" s="222"/>
      <c r="H444" s="161">
        <f t="shared" si="60"/>
        <v>0</v>
      </c>
      <c r="I444" s="177">
        <f t="shared" si="57"/>
        <v>0</v>
      </c>
      <c r="O444" s="164"/>
      <c r="P444" s="10"/>
      <c r="Q444" s="164"/>
      <c r="R444" s="10"/>
    </row>
    <row r="445" spans="2:18" x14ac:dyDescent="0.35">
      <c r="B445" s="170">
        <f t="shared" si="58"/>
        <v>0</v>
      </c>
      <c r="C445" s="190">
        <f t="shared" si="59"/>
        <v>0</v>
      </c>
      <c r="D445" s="162">
        <f t="shared" si="54"/>
        <v>0</v>
      </c>
      <c r="E445" s="177">
        <f t="shared" si="55"/>
        <v>0</v>
      </c>
      <c r="F445" s="222">
        <f t="shared" si="56"/>
        <v>0</v>
      </c>
      <c r="G445" s="222"/>
      <c r="H445" s="161">
        <f t="shared" si="60"/>
        <v>0</v>
      </c>
      <c r="I445" s="177">
        <f t="shared" si="57"/>
        <v>0</v>
      </c>
      <c r="O445" s="164"/>
      <c r="P445" s="10"/>
      <c r="Q445" s="164"/>
      <c r="R445" s="10"/>
    </row>
    <row r="446" spans="2:18" x14ac:dyDescent="0.35">
      <c r="B446" s="170">
        <f t="shared" si="58"/>
        <v>0</v>
      </c>
      <c r="C446" s="190">
        <f t="shared" si="59"/>
        <v>0</v>
      </c>
      <c r="D446" s="162">
        <f t="shared" si="54"/>
        <v>0</v>
      </c>
      <c r="E446" s="177">
        <f t="shared" si="55"/>
        <v>0</v>
      </c>
      <c r="F446" s="222">
        <f t="shared" si="56"/>
        <v>0</v>
      </c>
      <c r="G446" s="222"/>
      <c r="H446" s="161">
        <f t="shared" si="60"/>
        <v>0</v>
      </c>
      <c r="I446" s="177">
        <f t="shared" si="57"/>
        <v>0</v>
      </c>
      <c r="O446" s="164"/>
      <c r="P446" s="10"/>
      <c r="Q446" s="164"/>
      <c r="R446" s="10"/>
    </row>
    <row r="447" spans="2:18" x14ac:dyDescent="0.35">
      <c r="B447" s="170">
        <f t="shared" si="58"/>
        <v>0</v>
      </c>
      <c r="C447" s="190">
        <f t="shared" si="59"/>
        <v>0</v>
      </c>
      <c r="D447" s="162">
        <f t="shared" si="54"/>
        <v>0</v>
      </c>
      <c r="E447" s="177">
        <f t="shared" si="55"/>
        <v>0</v>
      </c>
      <c r="F447" s="222">
        <f t="shared" si="56"/>
        <v>0</v>
      </c>
      <c r="G447" s="222"/>
      <c r="H447" s="161">
        <f t="shared" si="60"/>
        <v>0</v>
      </c>
      <c r="I447" s="177">
        <f t="shared" si="57"/>
        <v>0</v>
      </c>
      <c r="O447" s="164"/>
      <c r="P447" s="10"/>
      <c r="Q447" s="164"/>
      <c r="R447" s="10"/>
    </row>
    <row r="448" spans="2:18" x14ac:dyDescent="0.35">
      <c r="B448" s="170">
        <f t="shared" si="58"/>
        <v>0</v>
      </c>
      <c r="C448" s="190">
        <f t="shared" si="59"/>
        <v>0</v>
      </c>
      <c r="D448" s="162">
        <f t="shared" si="54"/>
        <v>0</v>
      </c>
      <c r="E448" s="177">
        <f t="shared" si="55"/>
        <v>0</v>
      </c>
      <c r="F448" s="222">
        <f t="shared" si="56"/>
        <v>0</v>
      </c>
      <c r="G448" s="222"/>
      <c r="H448" s="161">
        <f t="shared" si="60"/>
        <v>0</v>
      </c>
      <c r="I448" s="177">
        <f t="shared" si="57"/>
        <v>0</v>
      </c>
      <c r="O448" s="164"/>
      <c r="P448" s="10"/>
      <c r="Q448" s="164"/>
      <c r="R448" s="10"/>
    </row>
    <row r="449" spans="2:18" x14ac:dyDescent="0.35">
      <c r="B449" s="170">
        <f t="shared" si="58"/>
        <v>0</v>
      </c>
      <c r="C449" s="190">
        <f t="shared" si="59"/>
        <v>0</v>
      </c>
      <c r="D449" s="162">
        <f t="shared" si="54"/>
        <v>0</v>
      </c>
      <c r="E449" s="177">
        <f t="shared" si="55"/>
        <v>0</v>
      </c>
      <c r="F449" s="222">
        <f t="shared" si="56"/>
        <v>0</v>
      </c>
      <c r="G449" s="222"/>
      <c r="H449" s="161">
        <f t="shared" si="60"/>
        <v>0</v>
      </c>
      <c r="I449" s="177">
        <f t="shared" si="57"/>
        <v>0</v>
      </c>
      <c r="O449" s="164"/>
      <c r="P449" s="10"/>
      <c r="Q449" s="164"/>
      <c r="R449" s="10"/>
    </row>
    <row r="450" spans="2:18" x14ac:dyDescent="0.35">
      <c r="B450" s="170">
        <f t="shared" si="58"/>
        <v>0</v>
      </c>
      <c r="C450" s="190">
        <f t="shared" si="59"/>
        <v>0</v>
      </c>
      <c r="D450" s="162">
        <f t="shared" si="54"/>
        <v>0</v>
      </c>
      <c r="E450" s="177">
        <f t="shared" si="55"/>
        <v>0</v>
      </c>
      <c r="F450" s="222">
        <f t="shared" si="56"/>
        <v>0</v>
      </c>
      <c r="G450" s="222"/>
      <c r="H450" s="161">
        <f t="shared" si="60"/>
        <v>0</v>
      </c>
      <c r="I450" s="177">
        <f t="shared" si="57"/>
        <v>0</v>
      </c>
      <c r="O450" s="164"/>
      <c r="P450" s="10"/>
      <c r="Q450" s="164"/>
      <c r="R450" s="10"/>
    </row>
    <row r="451" spans="2:18" x14ac:dyDescent="0.35">
      <c r="B451" s="170">
        <f t="shared" si="58"/>
        <v>0</v>
      </c>
      <c r="C451" s="190">
        <f t="shared" si="59"/>
        <v>0</v>
      </c>
      <c r="D451" s="162">
        <f t="shared" si="54"/>
        <v>0</v>
      </c>
      <c r="E451" s="177">
        <f t="shared" si="55"/>
        <v>0</v>
      </c>
      <c r="F451" s="222">
        <f t="shared" si="56"/>
        <v>0</v>
      </c>
      <c r="G451" s="222"/>
      <c r="H451" s="161">
        <f t="shared" si="60"/>
        <v>0</v>
      </c>
      <c r="I451" s="177">
        <f t="shared" si="57"/>
        <v>0</v>
      </c>
      <c r="O451" s="164"/>
      <c r="P451" s="10"/>
      <c r="Q451" s="164"/>
      <c r="R451" s="10"/>
    </row>
    <row r="452" spans="2:18" x14ac:dyDescent="0.35">
      <c r="B452" s="170">
        <f t="shared" si="58"/>
        <v>0</v>
      </c>
      <c r="C452" s="190">
        <f t="shared" si="59"/>
        <v>0</v>
      </c>
      <c r="D452" s="162">
        <f t="shared" si="54"/>
        <v>0</v>
      </c>
      <c r="E452" s="177">
        <f t="shared" si="55"/>
        <v>0</v>
      </c>
      <c r="F452" s="222">
        <f t="shared" si="56"/>
        <v>0</v>
      </c>
      <c r="G452" s="222"/>
      <c r="H452" s="161">
        <f t="shared" si="60"/>
        <v>0</v>
      </c>
      <c r="I452" s="177">
        <f t="shared" si="57"/>
        <v>0</v>
      </c>
      <c r="O452" s="164"/>
      <c r="P452" s="10"/>
      <c r="Q452" s="164"/>
      <c r="R452" s="10"/>
    </row>
    <row r="453" spans="2:18" x14ac:dyDescent="0.35">
      <c r="B453" s="170">
        <f t="shared" si="58"/>
        <v>0</v>
      </c>
      <c r="C453" s="190">
        <f t="shared" si="59"/>
        <v>0</v>
      </c>
      <c r="D453" s="162">
        <f t="shared" si="54"/>
        <v>0</v>
      </c>
      <c r="E453" s="177">
        <f t="shared" si="55"/>
        <v>0</v>
      </c>
      <c r="F453" s="222">
        <f t="shared" si="56"/>
        <v>0</v>
      </c>
      <c r="G453" s="222"/>
      <c r="H453" s="161">
        <f t="shared" si="60"/>
        <v>0</v>
      </c>
      <c r="I453" s="177">
        <f t="shared" si="57"/>
        <v>0</v>
      </c>
      <c r="O453" s="164"/>
      <c r="P453" s="10"/>
      <c r="Q453" s="164"/>
      <c r="R453" s="10"/>
    </row>
    <row r="454" spans="2:18" x14ac:dyDescent="0.35">
      <c r="B454" s="170">
        <f t="shared" si="58"/>
        <v>0</v>
      </c>
      <c r="C454" s="190">
        <f t="shared" si="59"/>
        <v>0</v>
      </c>
      <c r="D454" s="162">
        <f t="shared" si="54"/>
        <v>0</v>
      </c>
      <c r="E454" s="177">
        <f t="shared" si="55"/>
        <v>0</v>
      </c>
      <c r="F454" s="222">
        <f t="shared" si="56"/>
        <v>0</v>
      </c>
      <c r="G454" s="222"/>
      <c r="H454" s="161">
        <f t="shared" si="60"/>
        <v>0</v>
      </c>
      <c r="I454" s="177">
        <f t="shared" si="57"/>
        <v>0</v>
      </c>
      <c r="O454" s="164"/>
      <c r="P454" s="10"/>
      <c r="Q454" s="164"/>
      <c r="R454" s="10"/>
    </row>
    <row r="455" spans="2:18" x14ac:dyDescent="0.35">
      <c r="B455" s="170">
        <f t="shared" si="58"/>
        <v>0</v>
      </c>
      <c r="C455" s="190">
        <f t="shared" si="59"/>
        <v>0</v>
      </c>
      <c r="D455" s="162">
        <f t="shared" si="54"/>
        <v>0</v>
      </c>
      <c r="E455" s="177">
        <f t="shared" si="55"/>
        <v>0</v>
      </c>
      <c r="F455" s="222">
        <f t="shared" si="56"/>
        <v>0</v>
      </c>
      <c r="G455" s="222"/>
      <c r="H455" s="161">
        <f t="shared" si="60"/>
        <v>0</v>
      </c>
      <c r="I455" s="177">
        <f t="shared" si="57"/>
        <v>0</v>
      </c>
      <c r="O455" s="164"/>
      <c r="P455" s="10"/>
      <c r="Q455" s="164"/>
      <c r="R455" s="10"/>
    </row>
    <row r="456" spans="2:18" x14ac:dyDescent="0.35">
      <c r="B456" s="170">
        <f t="shared" si="58"/>
        <v>0</v>
      </c>
      <c r="C456" s="190">
        <f t="shared" si="59"/>
        <v>0</v>
      </c>
      <c r="D456" s="162">
        <f t="shared" si="54"/>
        <v>0</v>
      </c>
      <c r="E456" s="177">
        <f t="shared" si="55"/>
        <v>0</v>
      </c>
      <c r="F456" s="222">
        <f t="shared" si="56"/>
        <v>0</v>
      </c>
      <c r="G456" s="222"/>
      <c r="H456" s="161">
        <f t="shared" si="60"/>
        <v>0</v>
      </c>
      <c r="I456" s="177">
        <f t="shared" si="57"/>
        <v>0</v>
      </c>
      <c r="O456" s="164"/>
      <c r="P456" s="10"/>
      <c r="Q456" s="164"/>
      <c r="R456" s="10"/>
    </row>
    <row r="457" spans="2:18" x14ac:dyDescent="0.35">
      <c r="B457" s="170">
        <f t="shared" si="58"/>
        <v>0</v>
      </c>
      <c r="C457" s="190">
        <f t="shared" si="59"/>
        <v>0</v>
      </c>
      <c r="D457" s="162">
        <f t="shared" si="54"/>
        <v>0</v>
      </c>
      <c r="E457" s="177">
        <f t="shared" si="55"/>
        <v>0</v>
      </c>
      <c r="F457" s="222">
        <f t="shared" si="56"/>
        <v>0</v>
      </c>
      <c r="G457" s="222"/>
      <c r="H457" s="161">
        <f t="shared" si="60"/>
        <v>0</v>
      </c>
      <c r="I457" s="177">
        <f t="shared" si="57"/>
        <v>0</v>
      </c>
      <c r="O457" s="164"/>
      <c r="P457" s="10"/>
      <c r="Q457" s="164"/>
      <c r="R457" s="10"/>
    </row>
    <row r="458" spans="2:18" x14ac:dyDescent="0.35">
      <c r="B458" s="170">
        <f t="shared" si="58"/>
        <v>0</v>
      </c>
      <c r="C458" s="190">
        <f t="shared" si="59"/>
        <v>0</v>
      </c>
      <c r="D458" s="162">
        <f t="shared" si="54"/>
        <v>0</v>
      </c>
      <c r="E458" s="177">
        <f t="shared" si="55"/>
        <v>0</v>
      </c>
      <c r="F458" s="222">
        <f t="shared" si="56"/>
        <v>0</v>
      </c>
      <c r="G458" s="222"/>
      <c r="H458" s="161">
        <f t="shared" si="60"/>
        <v>0</v>
      </c>
      <c r="I458" s="177">
        <f t="shared" si="57"/>
        <v>0</v>
      </c>
      <c r="O458" s="164"/>
      <c r="P458" s="10"/>
      <c r="Q458" s="164"/>
      <c r="R458" s="10"/>
    </row>
    <row r="459" spans="2:18" x14ac:dyDescent="0.35">
      <c r="B459" s="170">
        <f t="shared" si="58"/>
        <v>0</v>
      </c>
      <c r="C459" s="190">
        <f t="shared" si="59"/>
        <v>0</v>
      </c>
      <c r="D459" s="162">
        <f t="shared" si="54"/>
        <v>0</v>
      </c>
      <c r="E459" s="177">
        <f t="shared" si="55"/>
        <v>0</v>
      </c>
      <c r="F459" s="222">
        <f t="shared" si="56"/>
        <v>0</v>
      </c>
      <c r="G459" s="222"/>
      <c r="H459" s="161">
        <f t="shared" si="60"/>
        <v>0</v>
      </c>
      <c r="I459" s="177">
        <f t="shared" si="57"/>
        <v>0</v>
      </c>
      <c r="O459" s="164"/>
      <c r="P459" s="10"/>
      <c r="Q459" s="164"/>
      <c r="R459" s="10"/>
    </row>
    <row r="460" spans="2:18" x14ac:dyDescent="0.35">
      <c r="B460" s="170">
        <f t="shared" si="58"/>
        <v>0</v>
      </c>
      <c r="C460" s="190">
        <f t="shared" si="59"/>
        <v>0</v>
      </c>
      <c r="D460" s="162">
        <f t="shared" si="54"/>
        <v>0</v>
      </c>
      <c r="E460" s="177">
        <f t="shared" si="55"/>
        <v>0</v>
      </c>
      <c r="F460" s="222">
        <f t="shared" si="56"/>
        <v>0</v>
      </c>
      <c r="G460" s="222"/>
      <c r="H460" s="161">
        <f t="shared" si="60"/>
        <v>0</v>
      </c>
      <c r="I460" s="177">
        <f t="shared" si="57"/>
        <v>0</v>
      </c>
      <c r="O460" s="164"/>
      <c r="P460" s="10"/>
      <c r="Q460" s="164"/>
      <c r="R460" s="10"/>
    </row>
    <row r="461" spans="2:18" x14ac:dyDescent="0.35">
      <c r="B461" s="170">
        <f t="shared" si="58"/>
        <v>0</v>
      </c>
      <c r="C461" s="190">
        <f t="shared" si="59"/>
        <v>0</v>
      </c>
      <c r="D461" s="162">
        <f t="shared" si="54"/>
        <v>0</v>
      </c>
      <c r="E461" s="177">
        <f t="shared" si="55"/>
        <v>0</v>
      </c>
      <c r="F461" s="222">
        <f t="shared" si="56"/>
        <v>0</v>
      </c>
      <c r="G461" s="222"/>
      <c r="H461" s="161">
        <f t="shared" si="60"/>
        <v>0</v>
      </c>
      <c r="I461" s="177">
        <f t="shared" si="57"/>
        <v>0</v>
      </c>
      <c r="O461" s="164"/>
      <c r="P461" s="10"/>
      <c r="Q461" s="164"/>
      <c r="R461" s="10"/>
    </row>
    <row r="462" spans="2:18" x14ac:dyDescent="0.35">
      <c r="B462" s="170">
        <f t="shared" si="58"/>
        <v>0</v>
      </c>
      <c r="C462" s="190">
        <f t="shared" si="59"/>
        <v>0</v>
      </c>
      <c r="D462" s="162">
        <f t="shared" si="54"/>
        <v>0</v>
      </c>
      <c r="E462" s="177">
        <f t="shared" si="55"/>
        <v>0</v>
      </c>
      <c r="F462" s="222">
        <f t="shared" si="56"/>
        <v>0</v>
      </c>
      <c r="G462" s="222"/>
      <c r="H462" s="161">
        <f t="shared" si="60"/>
        <v>0</v>
      </c>
      <c r="I462" s="177">
        <f t="shared" si="57"/>
        <v>0</v>
      </c>
      <c r="O462" s="164"/>
      <c r="P462" s="10"/>
      <c r="Q462" s="164"/>
      <c r="R462" s="10"/>
    </row>
    <row r="463" spans="2:18" x14ac:dyDescent="0.35">
      <c r="B463" s="170">
        <f t="shared" si="58"/>
        <v>0</v>
      </c>
      <c r="C463" s="190">
        <f t="shared" si="59"/>
        <v>0</v>
      </c>
      <c r="D463" s="162">
        <f t="shared" si="54"/>
        <v>0</v>
      </c>
      <c r="E463" s="177">
        <f t="shared" si="55"/>
        <v>0</v>
      </c>
      <c r="F463" s="222">
        <f t="shared" si="56"/>
        <v>0</v>
      </c>
      <c r="G463" s="222"/>
      <c r="H463" s="161">
        <f t="shared" si="60"/>
        <v>0</v>
      </c>
      <c r="I463" s="177">
        <f t="shared" si="57"/>
        <v>0</v>
      </c>
      <c r="O463" s="164"/>
      <c r="P463" s="10"/>
      <c r="Q463" s="164"/>
      <c r="R463" s="10"/>
    </row>
    <row r="464" spans="2:18" x14ac:dyDescent="0.35">
      <c r="B464" s="170">
        <f t="shared" si="58"/>
        <v>0</v>
      </c>
      <c r="C464" s="190">
        <f t="shared" si="59"/>
        <v>0</v>
      </c>
      <c r="D464" s="162">
        <f t="shared" si="54"/>
        <v>0</v>
      </c>
      <c r="E464" s="177">
        <f t="shared" si="55"/>
        <v>0</v>
      </c>
      <c r="F464" s="222">
        <f t="shared" si="56"/>
        <v>0</v>
      </c>
      <c r="G464" s="222"/>
      <c r="H464" s="161">
        <f t="shared" si="60"/>
        <v>0</v>
      </c>
      <c r="I464" s="177">
        <f t="shared" si="57"/>
        <v>0</v>
      </c>
      <c r="O464" s="164"/>
      <c r="P464" s="10"/>
      <c r="Q464" s="164"/>
      <c r="R464" s="10"/>
    </row>
    <row r="465" spans="2:18" x14ac:dyDescent="0.35">
      <c r="B465" s="170">
        <f t="shared" si="58"/>
        <v>0</v>
      </c>
      <c r="C465" s="190">
        <f t="shared" si="59"/>
        <v>0</v>
      </c>
      <c r="D465" s="162">
        <f t="shared" si="54"/>
        <v>0</v>
      </c>
      <c r="E465" s="177">
        <f t="shared" si="55"/>
        <v>0</v>
      </c>
      <c r="F465" s="222">
        <f t="shared" si="56"/>
        <v>0</v>
      </c>
      <c r="G465" s="222"/>
      <c r="H465" s="161">
        <f t="shared" si="60"/>
        <v>0</v>
      </c>
      <c r="I465" s="177">
        <f t="shared" si="57"/>
        <v>0</v>
      </c>
      <c r="O465" s="164"/>
      <c r="P465" s="10"/>
      <c r="Q465" s="164"/>
      <c r="R465" s="10"/>
    </row>
    <row r="466" spans="2:18" x14ac:dyDescent="0.35">
      <c r="B466" s="170">
        <f t="shared" si="58"/>
        <v>0</v>
      </c>
      <c r="C466" s="190">
        <f t="shared" si="59"/>
        <v>0</v>
      </c>
      <c r="D466" s="162">
        <f t="shared" si="54"/>
        <v>0</v>
      </c>
      <c r="E466" s="177">
        <f t="shared" si="55"/>
        <v>0</v>
      </c>
      <c r="F466" s="222">
        <f t="shared" si="56"/>
        <v>0</v>
      </c>
      <c r="G466" s="222"/>
      <c r="H466" s="161">
        <f t="shared" si="60"/>
        <v>0</v>
      </c>
      <c r="I466" s="177">
        <f t="shared" si="57"/>
        <v>0</v>
      </c>
      <c r="O466" s="164"/>
      <c r="P466" s="10"/>
      <c r="Q466" s="164"/>
      <c r="R466" s="10"/>
    </row>
    <row r="467" spans="2:18" x14ac:dyDescent="0.35">
      <c r="B467" s="170">
        <f t="shared" si="58"/>
        <v>0</v>
      </c>
      <c r="C467" s="190">
        <f t="shared" si="59"/>
        <v>0</v>
      </c>
      <c r="D467" s="162">
        <f t="shared" si="54"/>
        <v>0</v>
      </c>
      <c r="E467" s="177">
        <f t="shared" si="55"/>
        <v>0</v>
      </c>
      <c r="F467" s="222">
        <f t="shared" si="56"/>
        <v>0</v>
      </c>
      <c r="G467" s="222"/>
      <c r="H467" s="161">
        <f t="shared" si="60"/>
        <v>0</v>
      </c>
      <c r="I467" s="177">
        <f t="shared" si="57"/>
        <v>0</v>
      </c>
      <c r="O467" s="164"/>
      <c r="P467" s="10"/>
      <c r="Q467" s="164"/>
      <c r="R467" s="10"/>
    </row>
    <row r="468" spans="2:18" x14ac:dyDescent="0.35">
      <c r="B468" s="170">
        <f t="shared" si="58"/>
        <v>0</v>
      </c>
      <c r="C468" s="190">
        <f t="shared" si="59"/>
        <v>0</v>
      </c>
      <c r="D468" s="162">
        <f t="shared" si="54"/>
        <v>0</v>
      </c>
      <c r="E468" s="177">
        <f t="shared" si="55"/>
        <v>0</v>
      </c>
      <c r="F468" s="222">
        <f t="shared" si="56"/>
        <v>0</v>
      </c>
      <c r="G468" s="222"/>
      <c r="H468" s="161">
        <f t="shared" si="60"/>
        <v>0</v>
      </c>
      <c r="I468" s="177">
        <f t="shared" si="57"/>
        <v>0</v>
      </c>
      <c r="O468" s="164"/>
      <c r="P468" s="10"/>
      <c r="Q468" s="164"/>
      <c r="R468" s="10"/>
    </row>
    <row r="469" spans="2:18" x14ac:dyDescent="0.35">
      <c r="B469" s="170">
        <f t="shared" si="58"/>
        <v>0</v>
      </c>
      <c r="C469" s="190">
        <f t="shared" si="59"/>
        <v>0</v>
      </c>
      <c r="D469" s="162">
        <f t="shared" ref="D469:D500" si="61">IF($B469&gt;0,$C469*$E$11,0)</f>
        <v>0</v>
      </c>
      <c r="E469" s="177">
        <f t="shared" si="55"/>
        <v>0</v>
      </c>
      <c r="F469" s="222">
        <f t="shared" si="56"/>
        <v>0</v>
      </c>
      <c r="G469" s="222"/>
      <c r="H469" s="161">
        <f t="shared" si="60"/>
        <v>0</v>
      </c>
      <c r="I469" s="177">
        <f t="shared" si="57"/>
        <v>0</v>
      </c>
      <c r="O469" s="164"/>
      <c r="P469" s="10"/>
      <c r="Q469" s="164"/>
      <c r="R469" s="10"/>
    </row>
    <row r="470" spans="2:18" x14ac:dyDescent="0.35">
      <c r="B470" s="170">
        <f t="shared" si="58"/>
        <v>0</v>
      </c>
      <c r="C470" s="190">
        <f t="shared" si="59"/>
        <v>0</v>
      </c>
      <c r="D470" s="162">
        <f t="shared" si="61"/>
        <v>0</v>
      </c>
      <c r="E470" s="177">
        <f t="shared" ref="E470:E500" si="62">IF($H$16,                      IF(OR($B470&gt;($E$15+$P$10),AND($B470&gt;0,$B470&lt;=$E$15)),                        ((((((($P$11+$E$16)*1*$P$12)/1728)*$E$12))*$E$11)+(((((24-$E$16)*1*$P$12)/1728)*$E$12)*(ROUNDUP(($E$11/$E$17),0)))+(((24*1*(($P$11+24-$E$16)*$E$17))/1728)*$E$12)),                             IF(AND($B470&gt;$E$15,$B470&lt;=($E$15+$P$10)),               (((((((($P$11+$E$16)*1*$P$12)/1728)-$C470)*$E$12))*$E$11)+(((((24-$E$16)*1*$P$12)/1728)*$E$12)*(ROUNDUP(($E$11/$E$17),0)))+(((24*1*(($P$11+24-$E$16)*$E$17))/1728)*$E$12)),                            0)),                                        IF(OR($B470&gt;($E$15+$P$10),AND($B470&gt;0,$B470&lt;=$E$15)),    ((((($P$11+$E$16)*1*$P$12)/1728)*$E$12))*$E$11,                     IF(AND($B470&gt;$E$15,$B470&lt;=($E$15+$P$10)),         (((((($P$11+$E$16)*1*$P$12)/1728)-$C470)*$E$12))*$E$11,                   0)))</f>
        <v>0</v>
      </c>
      <c r="F470" s="222">
        <f t="shared" ref="F470:F500" si="63">$E470+$D470</f>
        <v>0</v>
      </c>
      <c r="G470" s="222"/>
      <c r="H470" s="161">
        <f t="shared" si="60"/>
        <v>0</v>
      </c>
      <c r="I470" s="177">
        <f t="shared" ref="I470:I500" si="64">IF($B470&gt;0,$E$13+($B470/12),0)</f>
        <v>0</v>
      </c>
      <c r="O470" s="164"/>
      <c r="P470" s="10"/>
      <c r="Q470" s="164"/>
      <c r="R470" s="10"/>
    </row>
    <row r="471" spans="2:18" x14ac:dyDescent="0.35">
      <c r="B471" s="170">
        <f t="shared" ref="B471:B500" si="65">IF(B470&gt;0,  B470-1,  0)</f>
        <v>0</v>
      </c>
      <c r="C471" s="190">
        <f t="shared" ref="C471:C500" si="66">IF($E$8="SC-44",   IF(B471=44+$E$15,   0.0495,    IF(B471=43+$E$15,   0.1402,    IF(B471=42+$E$15,   0.2886,    IF(B471=41+$E$15,    0.4123,   IF(B471=40+$E$15,     0.6102,       IF(B471=39+$E$15,    0.8741,      IF(B471=38+$E$15,   1.0555,    IF(B471=37+$E$15,    1.1956,     IF(B471=36+$E$15,   1.3193,       IF(B471=35+$E$15,     1.4348,      IF(B471=34+$E$15,   1.5337,      IF(B471=33+$E$15,  1.6409,     IF(B471=32+$E$15,   1.7234,      IF(B471=31+$E$15,   1.7976,     IF(B471=30+$E$15,    1.8636,     IF(B471=29+$E$15,   1.9213,      IF(B471=28+$E$15,    1.979,     IF(B471=27+$E$15,   2.0285,     IF(B471=26+$E$15,   2.0779,      IF(B471=25+$E$15,   2.1274,      IF(B471=24+$E$15,    2.1769,     IF(B471=23+$E$15,    2.2264,     IF(B471=22+$E$15,    2.2594,     IF(B471=21+$E$15,    2.3088,      IF(B471=20+$E$15,    2.3418,      IF(B471=19+$E$15,   2.3665,        IF(B471=18+$E$15,    2.4078,      IF(B471=17+$E$15,    2.4325,     IF(B471=16+$E$15,    2.4573,     IF(B471=15+$E$15,   2.482,       IF(B471=14+$E$15,     2.515,    IF(B471=13+$E$15,     2.5315,      IF(B471=12+$E$15,       2.5644,     IF(B471=11+$E$15,    2.5809,                  IF(B471=10+$E$15,     2.6057,     IF(B471=9+$E$15,     2.6304,     IF(B471=8+$E$15,    2.6552,      IF(B471=7+$E$15,      2.6716,      IF(B471=6+$E$15,     2.6881,      IF(B471=5+$E$15,    2.7294,      IF(B471=4+$E$15,    2.8201,   IF(B471=3+$E$15,      2.8448,    IF(B471=2+$E$15,    2.9025,      IF(B471=1+$E$15,    2.9685,    0)))))))))))))))))))))))))))))))))))))))))))),                   IF($E$8="SC-34W",    IF(B471=34+$E$15,     0.4406,     IF(B471=33+$E$15,   0.5271,      IF(B471=32+$E$15,    0.8036,     IF(B471=31+$E$15,    1.0715,      IF(B471=30+$E$15,    1.2443,       IF(B471=29+$E$15,    1.3912,     IF(B471=28+$E$15,    1.5208,     IF(B471=27+$E$15,   1.6331,      IF(B471=26+$E$15,    1.7282,     IF(B471=25+$E$15,    1.8232,    IF(B471=24+$E$15,      1.901,    IF(B471=23+$E$15,    1.9701,     IF(B471=22+$E$15,  2.0392,    IF(B471=21+$E$15,    2.1083,    IF(B471=20+$E$15,     2.1602,     IF(B471=19+$E$15,   2.212,     IF(B471=18+$E$15,   2.2639,     IF(B471=17+$E$15,   2.3157,      IF(B471=16+$E$15,   2.3503,       IF(B471=15+$E$15,   2.3849,        IF(B471=14+$E$15,    2.4194,       IF(B471=13+$E$15,    2.4626,         IF(B471=12+$E$15,    2.4885,      IF(B471=11+$E$15,    2.5145,     IF(B471=10+$E$15,   2.5404,      IF(B471=9+$E$15,   2.575,       IF(B471=8+$E$15,    2.6009,        IF(B471=7+$E$15,     2.6182,       IF(B471=6+$E$15,    2.6527,        IF(B471=5+$E$15,   2.67,      IF(B471=4+$E$15,    2.6873,     IF(B471=3+$E$15,    2.7218,      IF(B471=2+$E$15,    2.7737,       IF(B471=1+$E$15,    2.765,        0)))))))))))))))))))))))))))))))))),              IF($E$8="SC-34E",      IF(B471=34+$E$15,     0.4417,     IF(B471=33+$E$15,   0.5389,      IF(B471=32+$E$15,    0.8217,     IF(B471=31+$E$15,    1.0955,      IF(B471=30+$E$15,    1.2722,       IF(B471=29+$E$15,    1.4224,     IF(B471=28+$E$15,    1.555,     IF(B471=27+$E$15,   1.6698,      IF(B471=26+$E$15,    1.767,     IF(B471=25+$E$15,    1.8642,    IF(B471=24+$E$15,      1.9437,    IF(B471=23+$E$15,    2.0144,     IF(B471=22+$E$15,    2.085,    IF(B471=21+$E$15,    2.1557,    IF(B471=20+$E$15,     2.2087,     IF(B471=19+$E$15,   2.2617,     IF(B471=18+$E$15,   2.3148,     IF(B471=17+$E$15,   2.3678,      IF(B471=16+$E$15,   2.4031,       IF(B471=15+$E$15,   2.4384,        IF(B471=14+$E$15,    2.4738,       IF(B471=13+$E$15,    2.518,         IF(B471=12+$E$15,    2.5445,      IF(B471=11+$E$15,    2.571,     IF(B471=10+$E$15,   2.5975,      IF(B471=9+$E$15,   2.6328,           IF(B471=8+$E$15,    2.6593,        IF(B471=7+$E$15,     2.677,       IF(B471=6+$E$15,    2.7123,        IF(B471=5+$E$15,   2.73,      IF(B471=4+$E$15,    2.7477,     IF(B471=3+$E$15,    2.783,      IF(B471=2+$E$15,    2.836,       IF(B471=1+$E$15,    2.8272,        0)))))))))))))))))))))))))))))))))),                   IF(B471=18+$E$15,   0.0596,     IF(B471=17+$E$15,   0.2259,      IF(B471=16+$E$15,   0.4156,       IF(B471=15+$E$15,   0.683,        IF(B471=14+$E$15,    0.8746,       IF(B471=13+$E$15,    1.0119,         IF(B471=12+$E$15,    1.1185,      IF(B471=11+$E$15,    1.207,     IF(B471=10+$E$15,   1.2757,      IF(B471=9+$E$15,   1.3389,           IF(B471=8+$E$15,    1.3913,        IF(B471=7+$E$15,     1.4401,       IF(B471=6+$E$15,    1.4817,        IF(B471=5+$E$15,   1.5214,      IF(B471=4+$E$15,    1.563,     IF(B471=3+$E$15,    1.6082,      IF(B471=2+$E$15,    1.6533,       IF(B471=1+$E$15,    1.7527,        0)))))))))))))))))))))</f>
        <v>0</v>
      </c>
      <c r="D471" s="162">
        <f t="shared" si="61"/>
        <v>0</v>
      </c>
      <c r="E471" s="177">
        <f t="shared" si="62"/>
        <v>0</v>
      </c>
      <c r="F471" s="222">
        <f t="shared" si="63"/>
        <v>0</v>
      </c>
      <c r="G471" s="222"/>
      <c r="H471" s="161">
        <f t="shared" ref="H471:H500" si="67">IF($H472&gt;0,H472+F471,F471)</f>
        <v>0</v>
      </c>
      <c r="I471" s="177">
        <f t="shared" si="64"/>
        <v>0</v>
      </c>
      <c r="O471" s="164"/>
      <c r="P471" s="10"/>
      <c r="Q471" s="164"/>
      <c r="R471" s="10"/>
    </row>
    <row r="472" spans="2:18" x14ac:dyDescent="0.35">
      <c r="B472" s="170">
        <f t="shared" si="65"/>
        <v>0</v>
      </c>
      <c r="C472" s="190">
        <f t="shared" si="66"/>
        <v>0</v>
      </c>
      <c r="D472" s="162">
        <f t="shared" si="61"/>
        <v>0</v>
      </c>
      <c r="E472" s="177">
        <f t="shared" si="62"/>
        <v>0</v>
      </c>
      <c r="F472" s="222">
        <f t="shared" si="63"/>
        <v>0</v>
      </c>
      <c r="G472" s="222"/>
      <c r="H472" s="161">
        <f t="shared" si="67"/>
        <v>0</v>
      </c>
      <c r="I472" s="177">
        <f t="shared" si="64"/>
        <v>0</v>
      </c>
      <c r="O472" s="164"/>
      <c r="P472" s="10"/>
      <c r="Q472" s="164"/>
      <c r="R472" s="10"/>
    </row>
    <row r="473" spans="2:18" x14ac:dyDescent="0.35">
      <c r="B473" s="170">
        <f t="shared" si="65"/>
        <v>0</v>
      </c>
      <c r="C473" s="190">
        <f t="shared" si="66"/>
        <v>0</v>
      </c>
      <c r="D473" s="162">
        <f t="shared" si="61"/>
        <v>0</v>
      </c>
      <c r="E473" s="177">
        <f t="shared" si="62"/>
        <v>0</v>
      </c>
      <c r="F473" s="222">
        <f t="shared" si="63"/>
        <v>0</v>
      </c>
      <c r="G473" s="222"/>
      <c r="H473" s="161">
        <f t="shared" si="67"/>
        <v>0</v>
      </c>
      <c r="I473" s="177">
        <f t="shared" si="64"/>
        <v>0</v>
      </c>
      <c r="O473" s="164"/>
      <c r="P473" s="10"/>
      <c r="Q473" s="164"/>
      <c r="R473" s="10"/>
    </row>
    <row r="474" spans="2:18" x14ac:dyDescent="0.35">
      <c r="B474" s="170">
        <f t="shared" si="65"/>
        <v>0</v>
      </c>
      <c r="C474" s="190">
        <f t="shared" si="66"/>
        <v>0</v>
      </c>
      <c r="D474" s="162">
        <f t="shared" si="61"/>
        <v>0</v>
      </c>
      <c r="E474" s="177">
        <f t="shared" si="62"/>
        <v>0</v>
      </c>
      <c r="F474" s="222">
        <f t="shared" si="63"/>
        <v>0</v>
      </c>
      <c r="G474" s="222"/>
      <c r="H474" s="161">
        <f t="shared" si="67"/>
        <v>0</v>
      </c>
      <c r="I474" s="177">
        <f t="shared" si="64"/>
        <v>0</v>
      </c>
      <c r="O474" s="164"/>
      <c r="P474" s="10"/>
      <c r="Q474" s="164"/>
      <c r="R474" s="10"/>
    </row>
    <row r="475" spans="2:18" x14ac:dyDescent="0.35">
      <c r="B475" s="170">
        <f t="shared" si="65"/>
        <v>0</v>
      </c>
      <c r="C475" s="190">
        <f t="shared" si="66"/>
        <v>0</v>
      </c>
      <c r="D475" s="162">
        <f t="shared" si="61"/>
        <v>0</v>
      </c>
      <c r="E475" s="177">
        <f t="shared" si="62"/>
        <v>0</v>
      </c>
      <c r="F475" s="222">
        <f t="shared" si="63"/>
        <v>0</v>
      </c>
      <c r="G475" s="222"/>
      <c r="H475" s="161">
        <f t="shared" si="67"/>
        <v>0</v>
      </c>
      <c r="I475" s="177">
        <f t="shared" si="64"/>
        <v>0</v>
      </c>
      <c r="O475" s="164"/>
      <c r="P475" s="10"/>
      <c r="Q475" s="164"/>
      <c r="R475" s="10"/>
    </row>
    <row r="476" spans="2:18" x14ac:dyDescent="0.35">
      <c r="B476" s="170">
        <f t="shared" si="65"/>
        <v>0</v>
      </c>
      <c r="C476" s="190">
        <f t="shared" si="66"/>
        <v>0</v>
      </c>
      <c r="D476" s="162">
        <f t="shared" si="61"/>
        <v>0</v>
      </c>
      <c r="E476" s="177">
        <f t="shared" si="62"/>
        <v>0</v>
      </c>
      <c r="F476" s="222">
        <f t="shared" si="63"/>
        <v>0</v>
      </c>
      <c r="G476" s="222"/>
      <c r="H476" s="161">
        <f t="shared" si="67"/>
        <v>0</v>
      </c>
      <c r="I476" s="177">
        <f t="shared" si="64"/>
        <v>0</v>
      </c>
      <c r="O476" s="164"/>
      <c r="P476" s="10"/>
      <c r="Q476" s="164"/>
      <c r="R476" s="10"/>
    </row>
    <row r="477" spans="2:18" x14ac:dyDescent="0.35">
      <c r="B477" s="170">
        <f t="shared" si="65"/>
        <v>0</v>
      </c>
      <c r="C477" s="190">
        <f t="shared" si="66"/>
        <v>0</v>
      </c>
      <c r="D477" s="162">
        <f t="shared" si="61"/>
        <v>0</v>
      </c>
      <c r="E477" s="177">
        <f t="shared" si="62"/>
        <v>0</v>
      </c>
      <c r="F477" s="222">
        <f t="shared" si="63"/>
        <v>0</v>
      </c>
      <c r="G477" s="222"/>
      <c r="H477" s="161">
        <f t="shared" si="67"/>
        <v>0</v>
      </c>
      <c r="I477" s="177">
        <f t="shared" si="64"/>
        <v>0</v>
      </c>
      <c r="O477" s="164"/>
      <c r="P477" s="10"/>
      <c r="Q477" s="164"/>
      <c r="R477" s="10"/>
    </row>
    <row r="478" spans="2:18" x14ac:dyDescent="0.35">
      <c r="B478" s="170">
        <f t="shared" si="65"/>
        <v>0</v>
      </c>
      <c r="C478" s="190">
        <f t="shared" si="66"/>
        <v>0</v>
      </c>
      <c r="D478" s="162">
        <f t="shared" si="61"/>
        <v>0</v>
      </c>
      <c r="E478" s="177">
        <f t="shared" si="62"/>
        <v>0</v>
      </c>
      <c r="F478" s="222">
        <f t="shared" si="63"/>
        <v>0</v>
      </c>
      <c r="G478" s="222"/>
      <c r="H478" s="161">
        <f t="shared" si="67"/>
        <v>0</v>
      </c>
      <c r="I478" s="177">
        <f t="shared" si="64"/>
        <v>0</v>
      </c>
      <c r="O478" s="164"/>
      <c r="P478" s="10"/>
      <c r="Q478" s="164"/>
      <c r="R478" s="10"/>
    </row>
    <row r="479" spans="2:18" x14ac:dyDescent="0.35">
      <c r="B479" s="170">
        <f t="shared" si="65"/>
        <v>0</v>
      </c>
      <c r="C479" s="190">
        <f t="shared" si="66"/>
        <v>0</v>
      </c>
      <c r="D479" s="162">
        <f t="shared" si="61"/>
        <v>0</v>
      </c>
      <c r="E479" s="177">
        <f t="shared" si="62"/>
        <v>0</v>
      </c>
      <c r="F479" s="222">
        <f t="shared" si="63"/>
        <v>0</v>
      </c>
      <c r="G479" s="222"/>
      <c r="H479" s="161">
        <f t="shared" si="67"/>
        <v>0</v>
      </c>
      <c r="I479" s="177">
        <f t="shared" si="64"/>
        <v>0</v>
      </c>
      <c r="O479" s="164"/>
      <c r="P479" s="10"/>
      <c r="Q479" s="164"/>
      <c r="R479" s="10"/>
    </row>
    <row r="480" spans="2:18" x14ac:dyDescent="0.35">
      <c r="B480" s="170">
        <f t="shared" si="65"/>
        <v>0</v>
      </c>
      <c r="C480" s="190">
        <f t="shared" si="66"/>
        <v>0</v>
      </c>
      <c r="D480" s="162">
        <f t="shared" si="61"/>
        <v>0</v>
      </c>
      <c r="E480" s="177">
        <f t="shared" si="62"/>
        <v>0</v>
      </c>
      <c r="F480" s="222">
        <f t="shared" si="63"/>
        <v>0</v>
      </c>
      <c r="G480" s="222"/>
      <c r="H480" s="161">
        <f t="shared" si="67"/>
        <v>0</v>
      </c>
      <c r="I480" s="177">
        <f t="shared" si="64"/>
        <v>0</v>
      </c>
      <c r="O480" s="164"/>
      <c r="P480" s="10"/>
      <c r="Q480" s="164"/>
      <c r="R480" s="10"/>
    </row>
    <row r="481" spans="2:18" x14ac:dyDescent="0.35">
      <c r="B481" s="170">
        <f t="shared" si="65"/>
        <v>0</v>
      </c>
      <c r="C481" s="190">
        <f t="shared" si="66"/>
        <v>0</v>
      </c>
      <c r="D481" s="162">
        <f t="shared" si="61"/>
        <v>0</v>
      </c>
      <c r="E481" s="177">
        <f t="shared" si="62"/>
        <v>0</v>
      </c>
      <c r="F481" s="222">
        <f t="shared" si="63"/>
        <v>0</v>
      </c>
      <c r="G481" s="222"/>
      <c r="H481" s="161">
        <f t="shared" si="67"/>
        <v>0</v>
      </c>
      <c r="I481" s="177">
        <f t="shared" si="64"/>
        <v>0</v>
      </c>
      <c r="O481" s="164"/>
      <c r="P481" s="10"/>
      <c r="Q481" s="164"/>
      <c r="R481" s="10"/>
    </row>
    <row r="482" spans="2:18" x14ac:dyDescent="0.35">
      <c r="B482" s="170">
        <f t="shared" si="65"/>
        <v>0</v>
      </c>
      <c r="C482" s="190">
        <f t="shared" si="66"/>
        <v>0</v>
      </c>
      <c r="D482" s="162">
        <f t="shared" si="61"/>
        <v>0</v>
      </c>
      <c r="E482" s="177">
        <f t="shared" si="62"/>
        <v>0</v>
      </c>
      <c r="F482" s="222">
        <f t="shared" si="63"/>
        <v>0</v>
      </c>
      <c r="G482" s="222"/>
      <c r="H482" s="161">
        <f t="shared" si="67"/>
        <v>0</v>
      </c>
      <c r="I482" s="177">
        <f t="shared" si="64"/>
        <v>0</v>
      </c>
      <c r="O482" s="164"/>
      <c r="P482" s="10"/>
      <c r="Q482" s="164"/>
      <c r="R482" s="10"/>
    </row>
    <row r="483" spans="2:18" x14ac:dyDescent="0.35">
      <c r="B483" s="170">
        <f t="shared" si="65"/>
        <v>0</v>
      </c>
      <c r="C483" s="190">
        <f t="shared" si="66"/>
        <v>0</v>
      </c>
      <c r="D483" s="162">
        <f t="shared" si="61"/>
        <v>0</v>
      </c>
      <c r="E483" s="177">
        <f t="shared" si="62"/>
        <v>0</v>
      </c>
      <c r="F483" s="222">
        <f t="shared" si="63"/>
        <v>0</v>
      </c>
      <c r="G483" s="222"/>
      <c r="H483" s="161">
        <f t="shared" si="67"/>
        <v>0</v>
      </c>
      <c r="I483" s="177">
        <f t="shared" si="64"/>
        <v>0</v>
      </c>
      <c r="O483" s="164"/>
      <c r="P483" s="10"/>
      <c r="Q483" s="164"/>
      <c r="R483" s="10"/>
    </row>
    <row r="484" spans="2:18" x14ac:dyDescent="0.35">
      <c r="B484" s="170">
        <f t="shared" si="65"/>
        <v>0</v>
      </c>
      <c r="C484" s="190">
        <f t="shared" si="66"/>
        <v>0</v>
      </c>
      <c r="D484" s="162">
        <f t="shared" si="61"/>
        <v>0</v>
      </c>
      <c r="E484" s="177">
        <f t="shared" si="62"/>
        <v>0</v>
      </c>
      <c r="F484" s="222">
        <f t="shared" si="63"/>
        <v>0</v>
      </c>
      <c r="G484" s="222"/>
      <c r="H484" s="161">
        <f t="shared" si="67"/>
        <v>0</v>
      </c>
      <c r="I484" s="177">
        <f t="shared" si="64"/>
        <v>0</v>
      </c>
      <c r="O484" s="164"/>
      <c r="P484" s="10"/>
      <c r="Q484" s="164"/>
      <c r="R484" s="10"/>
    </row>
    <row r="485" spans="2:18" x14ac:dyDescent="0.35">
      <c r="B485" s="170">
        <f t="shared" si="65"/>
        <v>0</v>
      </c>
      <c r="C485" s="190">
        <f t="shared" si="66"/>
        <v>0</v>
      </c>
      <c r="D485" s="162">
        <f t="shared" si="61"/>
        <v>0</v>
      </c>
      <c r="E485" s="177">
        <f t="shared" si="62"/>
        <v>0</v>
      </c>
      <c r="F485" s="222">
        <f t="shared" si="63"/>
        <v>0</v>
      </c>
      <c r="G485" s="222"/>
      <c r="H485" s="161">
        <f t="shared" si="67"/>
        <v>0</v>
      </c>
      <c r="I485" s="177">
        <f t="shared" si="64"/>
        <v>0</v>
      </c>
      <c r="O485" s="164"/>
      <c r="P485" s="10"/>
      <c r="Q485" s="164"/>
      <c r="R485" s="10"/>
    </row>
    <row r="486" spans="2:18" x14ac:dyDescent="0.35">
      <c r="B486" s="170">
        <f t="shared" si="65"/>
        <v>0</v>
      </c>
      <c r="C486" s="190">
        <f t="shared" si="66"/>
        <v>0</v>
      </c>
      <c r="D486" s="162">
        <f t="shared" si="61"/>
        <v>0</v>
      </c>
      <c r="E486" s="177">
        <f t="shared" si="62"/>
        <v>0</v>
      </c>
      <c r="F486" s="222">
        <f t="shared" si="63"/>
        <v>0</v>
      </c>
      <c r="G486" s="222"/>
      <c r="H486" s="161">
        <f t="shared" si="67"/>
        <v>0</v>
      </c>
      <c r="I486" s="177">
        <f t="shared" si="64"/>
        <v>0</v>
      </c>
      <c r="O486" s="164"/>
      <c r="P486" s="10"/>
      <c r="Q486" s="164"/>
      <c r="R486" s="10"/>
    </row>
    <row r="487" spans="2:18" x14ac:dyDescent="0.35">
      <c r="B487" s="170">
        <f t="shared" si="65"/>
        <v>0</v>
      </c>
      <c r="C487" s="190">
        <f t="shared" si="66"/>
        <v>0</v>
      </c>
      <c r="D487" s="162">
        <f t="shared" si="61"/>
        <v>0</v>
      </c>
      <c r="E487" s="177">
        <f t="shared" si="62"/>
        <v>0</v>
      </c>
      <c r="F487" s="222">
        <f t="shared" si="63"/>
        <v>0</v>
      </c>
      <c r="G487" s="222"/>
      <c r="H487" s="161">
        <f t="shared" si="67"/>
        <v>0</v>
      </c>
      <c r="I487" s="177">
        <f t="shared" si="64"/>
        <v>0</v>
      </c>
      <c r="O487" s="164"/>
      <c r="P487" s="10"/>
      <c r="Q487" s="164"/>
      <c r="R487" s="10"/>
    </row>
    <row r="488" spans="2:18" x14ac:dyDescent="0.35">
      <c r="B488" s="170">
        <f t="shared" si="65"/>
        <v>0</v>
      </c>
      <c r="C488" s="190">
        <f t="shared" si="66"/>
        <v>0</v>
      </c>
      <c r="D488" s="162">
        <f t="shared" si="61"/>
        <v>0</v>
      </c>
      <c r="E488" s="177">
        <f t="shared" si="62"/>
        <v>0</v>
      </c>
      <c r="F488" s="222">
        <f t="shared" si="63"/>
        <v>0</v>
      </c>
      <c r="G488" s="222"/>
      <c r="H488" s="161">
        <f t="shared" si="67"/>
        <v>0</v>
      </c>
      <c r="I488" s="177">
        <f t="shared" si="64"/>
        <v>0</v>
      </c>
      <c r="O488" s="164"/>
      <c r="P488" s="10"/>
      <c r="Q488" s="164"/>
      <c r="R488" s="10"/>
    </row>
    <row r="489" spans="2:18" x14ac:dyDescent="0.35">
      <c r="B489" s="170">
        <f t="shared" si="65"/>
        <v>0</v>
      </c>
      <c r="C489" s="190">
        <f t="shared" si="66"/>
        <v>0</v>
      </c>
      <c r="D489" s="162">
        <f t="shared" si="61"/>
        <v>0</v>
      </c>
      <c r="E489" s="177">
        <f t="shared" si="62"/>
        <v>0</v>
      </c>
      <c r="F489" s="222">
        <f t="shared" si="63"/>
        <v>0</v>
      </c>
      <c r="G489" s="222"/>
      <c r="H489" s="161">
        <f t="shared" si="67"/>
        <v>0</v>
      </c>
      <c r="I489" s="177">
        <f t="shared" si="64"/>
        <v>0</v>
      </c>
      <c r="O489" s="164"/>
      <c r="P489" s="10"/>
      <c r="Q489" s="164"/>
      <c r="R489" s="10"/>
    </row>
    <row r="490" spans="2:18" x14ac:dyDescent="0.35">
      <c r="B490" s="170">
        <f t="shared" si="65"/>
        <v>0</v>
      </c>
      <c r="C490" s="190">
        <f t="shared" si="66"/>
        <v>0</v>
      </c>
      <c r="D490" s="162">
        <f t="shared" si="61"/>
        <v>0</v>
      </c>
      <c r="E490" s="177">
        <f t="shared" si="62"/>
        <v>0</v>
      </c>
      <c r="F490" s="222">
        <f t="shared" si="63"/>
        <v>0</v>
      </c>
      <c r="G490" s="222"/>
      <c r="H490" s="161">
        <f t="shared" si="67"/>
        <v>0</v>
      </c>
      <c r="I490" s="177">
        <f t="shared" si="64"/>
        <v>0</v>
      </c>
      <c r="O490" s="164"/>
      <c r="P490" s="10"/>
      <c r="Q490" s="164"/>
      <c r="R490" s="10"/>
    </row>
    <row r="491" spans="2:18" x14ac:dyDescent="0.35">
      <c r="B491" s="170">
        <f t="shared" si="65"/>
        <v>0</v>
      </c>
      <c r="C491" s="190">
        <f t="shared" si="66"/>
        <v>0</v>
      </c>
      <c r="D491" s="162">
        <f t="shared" si="61"/>
        <v>0</v>
      </c>
      <c r="E491" s="177">
        <f t="shared" si="62"/>
        <v>0</v>
      </c>
      <c r="F491" s="222">
        <f t="shared" si="63"/>
        <v>0</v>
      </c>
      <c r="G491" s="222"/>
      <c r="H491" s="161">
        <f t="shared" si="67"/>
        <v>0</v>
      </c>
      <c r="I491" s="177">
        <f t="shared" si="64"/>
        <v>0</v>
      </c>
      <c r="O491" s="164"/>
      <c r="P491" s="10"/>
      <c r="Q491" s="164"/>
      <c r="R491" s="10"/>
    </row>
    <row r="492" spans="2:18" x14ac:dyDescent="0.35">
      <c r="B492" s="170">
        <f t="shared" si="65"/>
        <v>0</v>
      </c>
      <c r="C492" s="190">
        <f t="shared" si="66"/>
        <v>0</v>
      </c>
      <c r="D492" s="162">
        <f t="shared" si="61"/>
        <v>0</v>
      </c>
      <c r="E492" s="177">
        <f t="shared" si="62"/>
        <v>0</v>
      </c>
      <c r="F492" s="222">
        <f t="shared" si="63"/>
        <v>0</v>
      </c>
      <c r="G492" s="222"/>
      <c r="H492" s="161">
        <f t="shared" si="67"/>
        <v>0</v>
      </c>
      <c r="I492" s="177">
        <f t="shared" si="64"/>
        <v>0</v>
      </c>
      <c r="O492" s="164"/>
      <c r="P492" s="10"/>
      <c r="Q492" s="164"/>
      <c r="R492" s="10"/>
    </row>
    <row r="493" spans="2:18" x14ac:dyDescent="0.35">
      <c r="B493" s="170">
        <f t="shared" si="65"/>
        <v>0</v>
      </c>
      <c r="C493" s="190">
        <f t="shared" si="66"/>
        <v>0</v>
      </c>
      <c r="D493" s="162">
        <f t="shared" si="61"/>
        <v>0</v>
      </c>
      <c r="E493" s="177">
        <f t="shared" si="62"/>
        <v>0</v>
      </c>
      <c r="F493" s="222">
        <f t="shared" si="63"/>
        <v>0</v>
      </c>
      <c r="G493" s="222"/>
      <c r="H493" s="161">
        <f t="shared" si="67"/>
        <v>0</v>
      </c>
      <c r="I493" s="177">
        <f t="shared" si="64"/>
        <v>0</v>
      </c>
      <c r="O493" s="164"/>
      <c r="P493" s="10"/>
      <c r="Q493" s="164"/>
      <c r="R493" s="10"/>
    </row>
    <row r="494" spans="2:18" x14ac:dyDescent="0.35">
      <c r="B494" s="170">
        <f t="shared" si="65"/>
        <v>0</v>
      </c>
      <c r="C494" s="190">
        <f t="shared" si="66"/>
        <v>0</v>
      </c>
      <c r="D494" s="162">
        <f t="shared" si="61"/>
        <v>0</v>
      </c>
      <c r="E494" s="177">
        <f t="shared" si="62"/>
        <v>0</v>
      </c>
      <c r="F494" s="222">
        <f t="shared" si="63"/>
        <v>0</v>
      </c>
      <c r="G494" s="222"/>
      <c r="H494" s="161">
        <f t="shared" si="67"/>
        <v>0</v>
      </c>
      <c r="I494" s="177">
        <f t="shared" si="64"/>
        <v>0</v>
      </c>
      <c r="O494" s="164"/>
      <c r="P494" s="10"/>
      <c r="Q494" s="164"/>
      <c r="R494" s="10"/>
    </row>
    <row r="495" spans="2:18" x14ac:dyDescent="0.35">
      <c r="B495" s="170">
        <f t="shared" si="65"/>
        <v>0</v>
      </c>
      <c r="C495" s="190">
        <f t="shared" si="66"/>
        <v>0</v>
      </c>
      <c r="D495" s="162">
        <f t="shared" si="61"/>
        <v>0</v>
      </c>
      <c r="E495" s="177">
        <f t="shared" si="62"/>
        <v>0</v>
      </c>
      <c r="F495" s="222">
        <f t="shared" si="63"/>
        <v>0</v>
      </c>
      <c r="G495" s="222"/>
      <c r="H495" s="161">
        <f t="shared" si="67"/>
        <v>0</v>
      </c>
      <c r="I495" s="177">
        <f t="shared" si="64"/>
        <v>0</v>
      </c>
      <c r="O495" s="164"/>
      <c r="P495" s="10"/>
      <c r="Q495" s="164"/>
      <c r="R495" s="10"/>
    </row>
    <row r="496" spans="2:18" x14ac:dyDescent="0.35">
      <c r="B496" s="170">
        <f t="shared" si="65"/>
        <v>0</v>
      </c>
      <c r="C496" s="190">
        <f t="shared" si="66"/>
        <v>0</v>
      </c>
      <c r="D496" s="162">
        <f t="shared" si="61"/>
        <v>0</v>
      </c>
      <c r="E496" s="177">
        <f t="shared" si="62"/>
        <v>0</v>
      </c>
      <c r="F496" s="222">
        <f t="shared" si="63"/>
        <v>0</v>
      </c>
      <c r="G496" s="222"/>
      <c r="H496" s="161">
        <f t="shared" si="67"/>
        <v>0</v>
      </c>
      <c r="I496" s="177">
        <f t="shared" si="64"/>
        <v>0</v>
      </c>
      <c r="O496" s="164"/>
      <c r="P496" s="10"/>
      <c r="Q496" s="164"/>
      <c r="R496" s="10"/>
    </row>
    <row r="497" spans="2:18" x14ac:dyDescent="0.35">
      <c r="B497" s="170">
        <f t="shared" si="65"/>
        <v>0</v>
      </c>
      <c r="C497" s="190">
        <f t="shared" si="66"/>
        <v>0</v>
      </c>
      <c r="D497" s="162">
        <f t="shared" si="61"/>
        <v>0</v>
      </c>
      <c r="E497" s="177">
        <f t="shared" si="62"/>
        <v>0</v>
      </c>
      <c r="F497" s="222">
        <f t="shared" si="63"/>
        <v>0</v>
      </c>
      <c r="G497" s="222"/>
      <c r="H497" s="161">
        <f t="shared" si="67"/>
        <v>0</v>
      </c>
      <c r="I497" s="177">
        <f t="shared" si="64"/>
        <v>0</v>
      </c>
      <c r="O497" s="164"/>
      <c r="P497" s="10"/>
      <c r="Q497" s="164"/>
      <c r="R497" s="10"/>
    </row>
    <row r="498" spans="2:18" x14ac:dyDescent="0.35">
      <c r="B498" s="170">
        <f t="shared" si="65"/>
        <v>0</v>
      </c>
      <c r="C498" s="190">
        <f t="shared" si="66"/>
        <v>0</v>
      </c>
      <c r="D498" s="162">
        <f t="shared" si="61"/>
        <v>0</v>
      </c>
      <c r="E498" s="177">
        <f t="shared" si="62"/>
        <v>0</v>
      </c>
      <c r="F498" s="222">
        <f t="shared" si="63"/>
        <v>0</v>
      </c>
      <c r="G498" s="222"/>
      <c r="H498" s="161">
        <f t="shared" si="67"/>
        <v>0</v>
      </c>
      <c r="I498" s="177">
        <f t="shared" si="64"/>
        <v>0</v>
      </c>
      <c r="O498" s="164"/>
      <c r="P498" s="10"/>
      <c r="Q498" s="164"/>
      <c r="R498" s="10"/>
    </row>
    <row r="499" spans="2:18" x14ac:dyDescent="0.35">
      <c r="B499" s="170">
        <f t="shared" si="65"/>
        <v>0</v>
      </c>
      <c r="C499" s="190">
        <f t="shared" si="66"/>
        <v>0</v>
      </c>
      <c r="D499" s="162">
        <f t="shared" si="61"/>
        <v>0</v>
      </c>
      <c r="E499" s="177">
        <f t="shared" si="62"/>
        <v>0</v>
      </c>
      <c r="F499" s="222">
        <f t="shared" si="63"/>
        <v>0</v>
      </c>
      <c r="G499" s="222"/>
      <c r="H499" s="161">
        <f t="shared" si="67"/>
        <v>0</v>
      </c>
      <c r="I499" s="177">
        <f t="shared" si="64"/>
        <v>0</v>
      </c>
      <c r="O499" s="164"/>
      <c r="P499" s="10"/>
      <c r="Q499" s="164"/>
      <c r="R499" s="10"/>
    </row>
    <row r="500" spans="2:18" x14ac:dyDescent="0.35">
      <c r="B500" s="170">
        <f t="shared" si="65"/>
        <v>0</v>
      </c>
      <c r="C500" s="190">
        <f t="shared" si="66"/>
        <v>0</v>
      </c>
      <c r="D500" s="162">
        <f t="shared" si="61"/>
        <v>0</v>
      </c>
      <c r="E500" s="177">
        <f t="shared" si="62"/>
        <v>0</v>
      </c>
      <c r="F500" s="222">
        <f t="shared" si="63"/>
        <v>0</v>
      </c>
      <c r="G500" s="222"/>
      <c r="H500" s="161">
        <f t="shared" si="67"/>
        <v>0</v>
      </c>
      <c r="I500" s="177">
        <f t="shared" si="64"/>
        <v>0</v>
      </c>
      <c r="O500" s="164"/>
      <c r="P500" s="10"/>
      <c r="Q500" s="164"/>
      <c r="R500" s="10"/>
    </row>
    <row r="501" spans="2:18" x14ac:dyDescent="0.35">
      <c r="C501" s="155"/>
      <c r="G501" s="155"/>
      <c r="H501" s="155"/>
      <c r="I501" s="156"/>
    </row>
    <row r="502" spans="2:18" x14ac:dyDescent="0.35">
      <c r="I502" s="65"/>
    </row>
    <row r="503" spans="2:18" x14ac:dyDescent="0.35">
      <c r="I503" s="65"/>
      <c r="J503" s="65"/>
    </row>
    <row r="504" spans="2:18" x14ac:dyDescent="0.35">
      <c r="I504" s="65"/>
      <c r="J504" s="65"/>
    </row>
    <row r="505" spans="2:18" x14ac:dyDescent="0.35">
      <c r="I505" s="65"/>
      <c r="J505" s="65"/>
    </row>
    <row r="506" spans="2:18" x14ac:dyDescent="0.35">
      <c r="I506" s="65"/>
      <c r="J506" s="65"/>
    </row>
  </sheetData>
  <sheetProtection password="8CF6" sheet="1" objects="1" scenarios="1"/>
  <mergeCells count="505">
    <mergeCell ref="F499:G499"/>
    <mergeCell ref="F500:G500"/>
    <mergeCell ref="F494:G494"/>
    <mergeCell ref="F495:G495"/>
    <mergeCell ref="F496:G496"/>
    <mergeCell ref="F497:G497"/>
    <mergeCell ref="F498:G498"/>
    <mergeCell ref="F489:G489"/>
    <mergeCell ref="F490:G490"/>
    <mergeCell ref="F491:G491"/>
    <mergeCell ref="F492:G492"/>
    <mergeCell ref="F493:G493"/>
    <mergeCell ref="F484:G484"/>
    <mergeCell ref="F485:G485"/>
    <mergeCell ref="F486:G486"/>
    <mergeCell ref="F487:G487"/>
    <mergeCell ref="F488:G488"/>
    <mergeCell ref="F479:G479"/>
    <mergeCell ref="F480:G480"/>
    <mergeCell ref="F481:G481"/>
    <mergeCell ref="F482:G482"/>
    <mergeCell ref="F483:G483"/>
    <mergeCell ref="F474:G474"/>
    <mergeCell ref="F475:G475"/>
    <mergeCell ref="F476:G476"/>
    <mergeCell ref="F477:G477"/>
    <mergeCell ref="F478:G478"/>
    <mergeCell ref="F469:G469"/>
    <mergeCell ref="F470:G470"/>
    <mergeCell ref="F471:G471"/>
    <mergeCell ref="F472:G472"/>
    <mergeCell ref="F473:G473"/>
    <mergeCell ref="F464:G464"/>
    <mergeCell ref="F465:G465"/>
    <mergeCell ref="F466:G466"/>
    <mergeCell ref="F467:G467"/>
    <mergeCell ref="F468:G468"/>
    <mergeCell ref="F459:G459"/>
    <mergeCell ref="F460:G460"/>
    <mergeCell ref="F461:G461"/>
    <mergeCell ref="F462:G462"/>
    <mergeCell ref="F463:G463"/>
    <mergeCell ref="F454:G454"/>
    <mergeCell ref="F455:G455"/>
    <mergeCell ref="F456:G456"/>
    <mergeCell ref="F457:G457"/>
    <mergeCell ref="F458:G458"/>
    <mergeCell ref="F449:G449"/>
    <mergeCell ref="F450:G450"/>
    <mergeCell ref="F451:G451"/>
    <mergeCell ref="F452:G452"/>
    <mergeCell ref="F453:G453"/>
    <mergeCell ref="F444:G444"/>
    <mergeCell ref="F445:G445"/>
    <mergeCell ref="F446:G446"/>
    <mergeCell ref="F447:G447"/>
    <mergeCell ref="F448:G448"/>
    <mergeCell ref="F439:G439"/>
    <mergeCell ref="F440:G440"/>
    <mergeCell ref="F441:G441"/>
    <mergeCell ref="F442:G442"/>
    <mergeCell ref="F443:G443"/>
    <mergeCell ref="F434:G434"/>
    <mergeCell ref="F435:G435"/>
    <mergeCell ref="F436:G436"/>
    <mergeCell ref="F437:G437"/>
    <mergeCell ref="F438:G438"/>
    <mergeCell ref="F429:G429"/>
    <mergeCell ref="F430:G430"/>
    <mergeCell ref="F431:G431"/>
    <mergeCell ref="F432:G432"/>
    <mergeCell ref="F433:G433"/>
    <mergeCell ref="F424:G424"/>
    <mergeCell ref="F425:G425"/>
    <mergeCell ref="F426:G426"/>
    <mergeCell ref="F427:G427"/>
    <mergeCell ref="F428:G428"/>
    <mergeCell ref="F419:G419"/>
    <mergeCell ref="F420:G420"/>
    <mergeCell ref="F421:G421"/>
    <mergeCell ref="F422:G422"/>
    <mergeCell ref="F423:G423"/>
    <mergeCell ref="F414:G414"/>
    <mergeCell ref="F415:G415"/>
    <mergeCell ref="F416:G416"/>
    <mergeCell ref="F417:G417"/>
    <mergeCell ref="F418:G418"/>
    <mergeCell ref="F409:G409"/>
    <mergeCell ref="F410:G410"/>
    <mergeCell ref="F411:G411"/>
    <mergeCell ref="F412:G412"/>
    <mergeCell ref="F413:G413"/>
    <mergeCell ref="F404:G404"/>
    <mergeCell ref="F405:G405"/>
    <mergeCell ref="F406:G406"/>
    <mergeCell ref="F407:G407"/>
    <mergeCell ref="F408:G408"/>
    <mergeCell ref="F399:G399"/>
    <mergeCell ref="F400:G400"/>
    <mergeCell ref="F401:G401"/>
    <mergeCell ref="F402:G402"/>
    <mergeCell ref="F403:G403"/>
    <mergeCell ref="F394:G394"/>
    <mergeCell ref="F395:G395"/>
    <mergeCell ref="F396:G396"/>
    <mergeCell ref="F397:G397"/>
    <mergeCell ref="F398:G398"/>
    <mergeCell ref="F389:G389"/>
    <mergeCell ref="F390:G390"/>
    <mergeCell ref="F391:G391"/>
    <mergeCell ref="F392:G392"/>
    <mergeCell ref="F393:G393"/>
    <mergeCell ref="F384:G384"/>
    <mergeCell ref="F385:G385"/>
    <mergeCell ref="F386:G386"/>
    <mergeCell ref="F387:G387"/>
    <mergeCell ref="F388:G388"/>
    <mergeCell ref="F379:G379"/>
    <mergeCell ref="F380:G380"/>
    <mergeCell ref="F381:G381"/>
    <mergeCell ref="F382:G382"/>
    <mergeCell ref="F383:G383"/>
    <mergeCell ref="F374:G374"/>
    <mergeCell ref="F375:G375"/>
    <mergeCell ref="F376:G376"/>
    <mergeCell ref="F377:G377"/>
    <mergeCell ref="F378:G378"/>
    <mergeCell ref="F369:G369"/>
    <mergeCell ref="F370:G370"/>
    <mergeCell ref="F371:G371"/>
    <mergeCell ref="F372:G372"/>
    <mergeCell ref="F373:G373"/>
    <mergeCell ref="F364:G364"/>
    <mergeCell ref="F365:G365"/>
    <mergeCell ref="F366:G366"/>
    <mergeCell ref="F367:G367"/>
    <mergeCell ref="F368:G368"/>
    <mergeCell ref="F359:G359"/>
    <mergeCell ref="F360:G360"/>
    <mergeCell ref="F361:G361"/>
    <mergeCell ref="F362:G362"/>
    <mergeCell ref="F363:G363"/>
    <mergeCell ref="F354:G354"/>
    <mergeCell ref="F355:G355"/>
    <mergeCell ref="F356:G356"/>
    <mergeCell ref="F357:G357"/>
    <mergeCell ref="F358:G358"/>
    <mergeCell ref="F349:G349"/>
    <mergeCell ref="F350:G350"/>
    <mergeCell ref="F351:G351"/>
    <mergeCell ref="F352:G352"/>
    <mergeCell ref="F353:G353"/>
    <mergeCell ref="F344:G344"/>
    <mergeCell ref="F345:G345"/>
    <mergeCell ref="F346:G346"/>
    <mergeCell ref="F347:G347"/>
    <mergeCell ref="F348:G348"/>
    <mergeCell ref="F339:G339"/>
    <mergeCell ref="F340:G340"/>
    <mergeCell ref="F341:G341"/>
    <mergeCell ref="F342:G342"/>
    <mergeCell ref="F343:G343"/>
    <mergeCell ref="F334:G334"/>
    <mergeCell ref="F335:G335"/>
    <mergeCell ref="F336:G336"/>
    <mergeCell ref="F337:G337"/>
    <mergeCell ref="F338:G338"/>
    <mergeCell ref="F329:G329"/>
    <mergeCell ref="F330:G330"/>
    <mergeCell ref="F331:G331"/>
    <mergeCell ref="F332:G332"/>
    <mergeCell ref="F333:G333"/>
    <mergeCell ref="F324:G324"/>
    <mergeCell ref="F325:G325"/>
    <mergeCell ref="F326:G326"/>
    <mergeCell ref="F327:G327"/>
    <mergeCell ref="F328:G328"/>
    <mergeCell ref="F319:G319"/>
    <mergeCell ref="F320:G320"/>
    <mergeCell ref="F321:G321"/>
    <mergeCell ref="F322:G322"/>
    <mergeCell ref="F323:G323"/>
    <mergeCell ref="F314:G314"/>
    <mergeCell ref="F315:G315"/>
    <mergeCell ref="F316:G316"/>
    <mergeCell ref="F317:G317"/>
    <mergeCell ref="F318:G318"/>
    <mergeCell ref="F309:G309"/>
    <mergeCell ref="F310:G310"/>
    <mergeCell ref="F311:G311"/>
    <mergeCell ref="F312:G312"/>
    <mergeCell ref="F313:G313"/>
    <mergeCell ref="F304:G304"/>
    <mergeCell ref="F305:G305"/>
    <mergeCell ref="F306:G306"/>
    <mergeCell ref="F307:G307"/>
    <mergeCell ref="F308:G308"/>
    <mergeCell ref="F299:G299"/>
    <mergeCell ref="F300:G300"/>
    <mergeCell ref="F301:G301"/>
    <mergeCell ref="F302:G302"/>
    <mergeCell ref="F303:G303"/>
    <mergeCell ref="F294:G294"/>
    <mergeCell ref="F295:G295"/>
    <mergeCell ref="F296:G296"/>
    <mergeCell ref="F297:G297"/>
    <mergeCell ref="F298:G298"/>
    <mergeCell ref="F289:G289"/>
    <mergeCell ref="F290:G290"/>
    <mergeCell ref="F291:G291"/>
    <mergeCell ref="F292:G292"/>
    <mergeCell ref="F293:G293"/>
    <mergeCell ref="F284:G284"/>
    <mergeCell ref="F285:G285"/>
    <mergeCell ref="F286:G286"/>
    <mergeCell ref="F287:G287"/>
    <mergeCell ref="F288:G288"/>
    <mergeCell ref="F279:G279"/>
    <mergeCell ref="F280:G280"/>
    <mergeCell ref="F281:G281"/>
    <mergeCell ref="F282:G282"/>
    <mergeCell ref="F283:G283"/>
    <mergeCell ref="F274:G274"/>
    <mergeCell ref="F275:G275"/>
    <mergeCell ref="F276:G276"/>
    <mergeCell ref="F277:G277"/>
    <mergeCell ref="F278:G278"/>
    <mergeCell ref="F269:G269"/>
    <mergeCell ref="F270:G270"/>
    <mergeCell ref="F271:G271"/>
    <mergeCell ref="F272:G272"/>
    <mergeCell ref="F273:G273"/>
    <mergeCell ref="F264:G264"/>
    <mergeCell ref="F265:G265"/>
    <mergeCell ref="F266:G266"/>
    <mergeCell ref="F267:G267"/>
    <mergeCell ref="F268:G268"/>
    <mergeCell ref="F259:G259"/>
    <mergeCell ref="F260:G260"/>
    <mergeCell ref="F261:G261"/>
    <mergeCell ref="F262:G262"/>
    <mergeCell ref="F263:G263"/>
    <mergeCell ref="F254:G254"/>
    <mergeCell ref="F255:G255"/>
    <mergeCell ref="F256:G256"/>
    <mergeCell ref="F257:G257"/>
    <mergeCell ref="F258:G258"/>
    <mergeCell ref="F249:G249"/>
    <mergeCell ref="F250:G250"/>
    <mergeCell ref="F251:G251"/>
    <mergeCell ref="F252:G252"/>
    <mergeCell ref="F253:G253"/>
    <mergeCell ref="F244:G244"/>
    <mergeCell ref="F245:G245"/>
    <mergeCell ref="F246:G246"/>
    <mergeCell ref="F247:G247"/>
    <mergeCell ref="F248:G248"/>
    <mergeCell ref="F239:G239"/>
    <mergeCell ref="F240:G240"/>
    <mergeCell ref="F241:G241"/>
    <mergeCell ref="F242:G242"/>
    <mergeCell ref="F243:G243"/>
    <mergeCell ref="F234:G234"/>
    <mergeCell ref="F235:G235"/>
    <mergeCell ref="F236:G236"/>
    <mergeCell ref="F237:G237"/>
    <mergeCell ref="F238:G238"/>
    <mergeCell ref="F229:G229"/>
    <mergeCell ref="F230:G230"/>
    <mergeCell ref="F231:G231"/>
    <mergeCell ref="F232:G232"/>
    <mergeCell ref="F233:G233"/>
    <mergeCell ref="F224:G224"/>
    <mergeCell ref="F225:G225"/>
    <mergeCell ref="F226:G226"/>
    <mergeCell ref="F227:G227"/>
    <mergeCell ref="F228:G228"/>
    <mergeCell ref="F219:G219"/>
    <mergeCell ref="F220:G220"/>
    <mergeCell ref="F221:G221"/>
    <mergeCell ref="F222:G222"/>
    <mergeCell ref="F223:G223"/>
    <mergeCell ref="F214:G214"/>
    <mergeCell ref="F215:G215"/>
    <mergeCell ref="F216:G216"/>
    <mergeCell ref="F217:G217"/>
    <mergeCell ref="F218:G218"/>
    <mergeCell ref="F209:G209"/>
    <mergeCell ref="F210:G210"/>
    <mergeCell ref="F211:G211"/>
    <mergeCell ref="F212:G212"/>
    <mergeCell ref="F213:G213"/>
    <mergeCell ref="F204:G204"/>
    <mergeCell ref="F205:G205"/>
    <mergeCell ref="F206:G206"/>
    <mergeCell ref="F207:G207"/>
    <mergeCell ref="F208:G208"/>
    <mergeCell ref="F199:G199"/>
    <mergeCell ref="F200:G200"/>
    <mergeCell ref="F201:G201"/>
    <mergeCell ref="F202:G202"/>
    <mergeCell ref="F203:G203"/>
    <mergeCell ref="F194:G194"/>
    <mergeCell ref="F195:G195"/>
    <mergeCell ref="F196:G196"/>
    <mergeCell ref="F197:G197"/>
    <mergeCell ref="F198:G198"/>
    <mergeCell ref="F189:G189"/>
    <mergeCell ref="F190:G190"/>
    <mergeCell ref="F191:G191"/>
    <mergeCell ref="F192:G192"/>
    <mergeCell ref="F193:G193"/>
    <mergeCell ref="F184:G184"/>
    <mergeCell ref="F185:G185"/>
    <mergeCell ref="F186:G186"/>
    <mergeCell ref="F187:G187"/>
    <mergeCell ref="F188:G188"/>
    <mergeCell ref="F179:G179"/>
    <mergeCell ref="F180:G180"/>
    <mergeCell ref="F181:G181"/>
    <mergeCell ref="F182:G182"/>
    <mergeCell ref="F183:G183"/>
    <mergeCell ref="F174:G174"/>
    <mergeCell ref="F175:G175"/>
    <mergeCell ref="F176:G176"/>
    <mergeCell ref="F177:G177"/>
    <mergeCell ref="F178:G178"/>
    <mergeCell ref="F169:G169"/>
    <mergeCell ref="F170:G170"/>
    <mergeCell ref="F171:G171"/>
    <mergeCell ref="F172:G172"/>
    <mergeCell ref="F173:G173"/>
    <mergeCell ref="F164:G164"/>
    <mergeCell ref="F165:G165"/>
    <mergeCell ref="F166:G166"/>
    <mergeCell ref="F167:G167"/>
    <mergeCell ref="F168:G168"/>
    <mergeCell ref="F159:G159"/>
    <mergeCell ref="F160:G160"/>
    <mergeCell ref="F161:G161"/>
    <mergeCell ref="F162:G162"/>
    <mergeCell ref="F163:G163"/>
    <mergeCell ref="F154:G154"/>
    <mergeCell ref="F155:G155"/>
    <mergeCell ref="F156:G156"/>
    <mergeCell ref="F157:G157"/>
    <mergeCell ref="F158:G158"/>
    <mergeCell ref="F149:G149"/>
    <mergeCell ref="F150:G150"/>
    <mergeCell ref="F151:G151"/>
    <mergeCell ref="F152:G152"/>
    <mergeCell ref="F153:G153"/>
    <mergeCell ref="F144:G144"/>
    <mergeCell ref="F145:G145"/>
    <mergeCell ref="F146:G146"/>
    <mergeCell ref="F147:G147"/>
    <mergeCell ref="F148:G148"/>
    <mergeCell ref="F139:G139"/>
    <mergeCell ref="F140:G140"/>
    <mergeCell ref="F141:G141"/>
    <mergeCell ref="F142:G142"/>
    <mergeCell ref="F143:G143"/>
    <mergeCell ref="F134:G134"/>
    <mergeCell ref="F135:G135"/>
    <mergeCell ref="F136:G136"/>
    <mergeCell ref="F137:G137"/>
    <mergeCell ref="F138:G138"/>
    <mergeCell ref="F129:G129"/>
    <mergeCell ref="F130:G130"/>
    <mergeCell ref="F131:G131"/>
    <mergeCell ref="F132:G132"/>
    <mergeCell ref="F133:G133"/>
    <mergeCell ref="F124:G124"/>
    <mergeCell ref="F125:G125"/>
    <mergeCell ref="F126:G126"/>
    <mergeCell ref="F127:G127"/>
    <mergeCell ref="F128:G128"/>
    <mergeCell ref="F119:G119"/>
    <mergeCell ref="F120:G120"/>
    <mergeCell ref="F121:G121"/>
    <mergeCell ref="F122:G122"/>
    <mergeCell ref="F123:G123"/>
    <mergeCell ref="F114:G114"/>
    <mergeCell ref="F115:G115"/>
    <mergeCell ref="F116:G116"/>
    <mergeCell ref="F117:G117"/>
    <mergeCell ref="F118:G118"/>
    <mergeCell ref="F109:G109"/>
    <mergeCell ref="F110:G110"/>
    <mergeCell ref="F111:G111"/>
    <mergeCell ref="F112:G112"/>
    <mergeCell ref="F113:G113"/>
    <mergeCell ref="F104:G104"/>
    <mergeCell ref="F105:G105"/>
    <mergeCell ref="F106:G106"/>
    <mergeCell ref="F107:G107"/>
    <mergeCell ref="F108:G108"/>
    <mergeCell ref="F99:G99"/>
    <mergeCell ref="F100:G100"/>
    <mergeCell ref="F101:G101"/>
    <mergeCell ref="F102:G102"/>
    <mergeCell ref="F103:G103"/>
    <mergeCell ref="F94:G94"/>
    <mergeCell ref="F95:G95"/>
    <mergeCell ref="F96:G96"/>
    <mergeCell ref="F97:G97"/>
    <mergeCell ref="F98:G98"/>
    <mergeCell ref="F89:G89"/>
    <mergeCell ref="F90:G90"/>
    <mergeCell ref="F91:G91"/>
    <mergeCell ref="F92:G92"/>
    <mergeCell ref="F93:G93"/>
    <mergeCell ref="F87:G87"/>
    <mergeCell ref="F88:G88"/>
    <mergeCell ref="F81:G81"/>
    <mergeCell ref="F82:G82"/>
    <mergeCell ref="F83:G83"/>
    <mergeCell ref="F84:G84"/>
    <mergeCell ref="F85:G85"/>
    <mergeCell ref="F77:G77"/>
    <mergeCell ref="F78:G78"/>
    <mergeCell ref="F79:G79"/>
    <mergeCell ref="F80:G80"/>
    <mergeCell ref="F86:G86"/>
    <mergeCell ref="F72:G72"/>
    <mergeCell ref="F73:G73"/>
    <mergeCell ref="F74:G74"/>
    <mergeCell ref="F75:G75"/>
    <mergeCell ref="F76:G7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47:G47"/>
    <mergeCell ref="F48:G48"/>
    <mergeCell ref="F49:G49"/>
    <mergeCell ref="F50:G50"/>
    <mergeCell ref="F51:G51"/>
    <mergeCell ref="F42:G42"/>
    <mergeCell ref="F43:G43"/>
    <mergeCell ref="F44:G44"/>
    <mergeCell ref="F45:G45"/>
    <mergeCell ref="F46:G46"/>
    <mergeCell ref="F37:G37"/>
    <mergeCell ref="F38:G38"/>
    <mergeCell ref="F39:G39"/>
    <mergeCell ref="F40:G40"/>
    <mergeCell ref="F41:G41"/>
    <mergeCell ref="F32:G32"/>
    <mergeCell ref="F33:G33"/>
    <mergeCell ref="F34:G34"/>
    <mergeCell ref="F35:G35"/>
    <mergeCell ref="F36:G36"/>
    <mergeCell ref="F27:G27"/>
    <mergeCell ref="F28:G28"/>
    <mergeCell ref="F29:G29"/>
    <mergeCell ref="F30:G30"/>
    <mergeCell ref="F31:G31"/>
    <mergeCell ref="B1:E1"/>
    <mergeCell ref="F1:I1"/>
    <mergeCell ref="N10:O10"/>
    <mergeCell ref="B8:D8"/>
    <mergeCell ref="N23:P23"/>
    <mergeCell ref="N11:O11"/>
    <mergeCell ref="N12:O12"/>
    <mergeCell ref="B14:D14"/>
    <mergeCell ref="B15:D15"/>
    <mergeCell ref="C3:E3"/>
    <mergeCell ref="C5:E5"/>
    <mergeCell ref="C6:E6"/>
    <mergeCell ref="C4:E4"/>
    <mergeCell ref="B17:D17"/>
    <mergeCell ref="F26:G26"/>
    <mergeCell ref="N13:O13"/>
    <mergeCell ref="F9:G9"/>
    <mergeCell ref="B11:D11"/>
    <mergeCell ref="B12:D12"/>
    <mergeCell ref="B13:D13"/>
    <mergeCell ref="G12:I13"/>
    <mergeCell ref="B9:D9"/>
    <mergeCell ref="F20:G20"/>
    <mergeCell ref="F21:G21"/>
    <mergeCell ref="F22:G22"/>
    <mergeCell ref="F23:G23"/>
    <mergeCell ref="N24:P24"/>
    <mergeCell ref="F24:G24"/>
    <mergeCell ref="F25:G25"/>
    <mergeCell ref="B16:D16"/>
    <mergeCell ref="B19:I19"/>
  </mergeCells>
  <phoneticPr fontId="18" type="noConversion"/>
  <conditionalFormatting sqref="B14:E14">
    <cfRule type="expression" dxfId="11" priority="3">
      <formula>OR($E$14&lt;$P$15,$E$14&gt;$P$16)</formula>
    </cfRule>
  </conditionalFormatting>
  <conditionalFormatting sqref="B15:E15">
    <cfRule type="expression" dxfId="10" priority="2">
      <formula>$E$15&lt;$P$17</formula>
    </cfRule>
  </conditionalFormatting>
  <conditionalFormatting sqref="B16:E16">
    <cfRule type="expression" dxfId="9" priority="1">
      <formula>$E$16&lt;$P$18</formula>
    </cfRule>
  </conditionalFormatting>
  <conditionalFormatting sqref="B22:I500">
    <cfRule type="expression" dxfId="8" priority="6">
      <formula>$B21&gt;0</formula>
    </cfRule>
  </conditionalFormatting>
  <conditionalFormatting sqref="B21:I500">
    <cfRule type="expression" dxfId="7" priority="4">
      <formula>AND($B20&gt;0,$B21=0)</formula>
    </cfRule>
  </conditionalFormatting>
  <dataValidations count="1">
    <dataValidation type="list" allowBlank="1" showInputMessage="1" showErrorMessage="1" sqref="E8" xr:uid="{00000000-0002-0000-0000-000000000000}">
      <formula1>AllSC</formula1>
    </dataValidation>
  </dataValidations>
  <hyperlinks>
    <hyperlink ref="F9:G9" location="'Metric Staged Storage'!F9" tooltip=" " display="Metric" xr:uid="{00000000-0004-0000-0000-000000000000}"/>
  </hyperlinks>
  <pageMargins left="0.7" right="0.7" top="0.75" bottom="0.75" header="0.3" footer="0.3"/>
  <pageSetup orientation="landscape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>
                  <from>
                    <xdr:col>6</xdr:col>
                    <xdr:colOff>476250</xdr:colOff>
                    <xdr:row>14</xdr:row>
                    <xdr:rowOff>12700</xdr:rowOff>
                  </from>
                  <to>
                    <xdr:col>8</xdr:col>
                    <xdr:colOff>374650</xdr:colOff>
                    <xdr:row>15</xdr:row>
                    <xdr:rowOff>101600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 codeName="Sheet4"/>
  <dimension ref="A1:J84"/>
  <sheetViews>
    <sheetView workbookViewId="0">
      <selection activeCell="C19" sqref="C19"/>
    </sheetView>
  </sheetViews>
  <sheetFormatPr defaultColWidth="8.81640625" defaultRowHeight="14.5" x14ac:dyDescent="0.35"/>
  <cols>
    <col min="1" max="1" width="6.1796875" customWidth="1"/>
    <col min="2" max="2" width="20.81640625" customWidth="1"/>
    <col min="3" max="3" width="21.453125" customWidth="1"/>
    <col min="4" max="6" width="21.1796875" customWidth="1"/>
    <col min="7" max="7" width="1.1796875" customWidth="1"/>
    <col min="8" max="8" width="21.453125" customWidth="1"/>
    <col min="9" max="9" width="20" customWidth="1"/>
    <col min="10" max="10" width="18.453125" customWidth="1"/>
  </cols>
  <sheetData>
    <row r="1" spans="1:10" ht="45" customHeight="1" x14ac:dyDescent="0.35">
      <c r="A1" s="250" t="s">
        <v>13</v>
      </c>
      <c r="B1" s="250"/>
      <c r="C1" s="250"/>
      <c r="D1" s="250"/>
      <c r="E1" s="250"/>
      <c r="F1" s="250"/>
      <c r="G1" s="8"/>
      <c r="H1" s="9"/>
    </row>
    <row r="2" spans="1:10" ht="40.5" customHeight="1" x14ac:dyDescent="0.35">
      <c r="A2" s="10"/>
      <c r="B2" s="11" t="s">
        <v>0</v>
      </c>
      <c r="C2" s="12" t="s">
        <v>42</v>
      </c>
      <c r="D2" s="12" t="s">
        <v>41</v>
      </c>
      <c r="E2" s="12" t="s">
        <v>40</v>
      </c>
      <c r="F2" s="12" t="s">
        <v>44</v>
      </c>
      <c r="G2" s="8"/>
      <c r="H2" s="13" t="s">
        <v>34</v>
      </c>
    </row>
    <row r="3" spans="1:10" ht="17.25" customHeight="1" x14ac:dyDescent="0.35">
      <c r="A3" s="10"/>
      <c r="B3" s="14" t="s">
        <v>1</v>
      </c>
      <c r="C3" s="15">
        <v>44</v>
      </c>
      <c r="D3" s="15">
        <v>78</v>
      </c>
      <c r="E3" s="15">
        <v>77</v>
      </c>
      <c r="F3" s="16"/>
      <c r="G3" s="8"/>
      <c r="H3" s="9"/>
    </row>
    <row r="4" spans="1:10" ht="15" customHeight="1" x14ac:dyDescent="0.35">
      <c r="A4" s="10"/>
      <c r="B4" s="14" t="s">
        <v>10</v>
      </c>
      <c r="C4" s="17">
        <f>C3/12</f>
        <v>3.67</v>
      </c>
      <c r="D4" s="17">
        <f>D3/12</f>
        <v>6.5</v>
      </c>
      <c r="E4" s="17">
        <f>E3/12</f>
        <v>6.42</v>
      </c>
      <c r="F4" s="18">
        <f>D28</f>
        <v>103.28</v>
      </c>
      <c r="G4" s="19"/>
      <c r="H4" s="20" t="s">
        <v>35</v>
      </c>
    </row>
    <row r="5" spans="1:10" ht="15" customHeight="1" x14ac:dyDescent="0.35">
      <c r="A5" s="10"/>
      <c r="B5" s="21"/>
      <c r="C5" s="17"/>
      <c r="D5" s="17"/>
      <c r="E5" s="17"/>
      <c r="F5" s="10"/>
      <c r="G5" s="19"/>
      <c r="H5" s="7">
        <v>1</v>
      </c>
    </row>
    <row r="6" spans="1:10" ht="15" customHeight="1" x14ac:dyDescent="0.35">
      <c r="A6" s="10"/>
      <c r="B6" s="21" t="s">
        <v>32</v>
      </c>
      <c r="C6" s="17">
        <v>9</v>
      </c>
      <c r="D6" s="17"/>
      <c r="E6" s="17"/>
      <c r="F6" s="10"/>
      <c r="G6" s="19"/>
      <c r="H6" s="10"/>
    </row>
    <row r="7" spans="1:10" ht="15" customHeight="1" x14ac:dyDescent="0.35">
      <c r="A7" s="10"/>
      <c r="B7" s="21" t="s">
        <v>31</v>
      </c>
      <c r="C7" s="17">
        <v>12</v>
      </c>
      <c r="D7" s="17"/>
      <c r="E7" s="17"/>
      <c r="F7" s="18"/>
      <c r="G7" s="19"/>
      <c r="H7" s="249" t="s">
        <v>36</v>
      </c>
    </row>
    <row r="8" spans="1:10" ht="15" customHeight="1" x14ac:dyDescent="0.35">
      <c r="A8" s="10"/>
      <c r="B8" s="21" t="s">
        <v>33</v>
      </c>
      <c r="C8" s="17">
        <v>4.5</v>
      </c>
      <c r="D8" s="17"/>
      <c r="E8" s="17"/>
      <c r="F8" s="10"/>
      <c r="G8" s="19"/>
      <c r="H8" s="249"/>
    </row>
    <row r="9" spans="1:10" ht="15" customHeight="1" x14ac:dyDescent="0.35">
      <c r="A9" s="10"/>
      <c r="B9" s="21"/>
      <c r="C9" s="17"/>
      <c r="D9" s="17"/>
      <c r="E9" s="17"/>
      <c r="F9" s="10"/>
      <c r="G9" s="19"/>
      <c r="H9" s="111">
        <f>H16</f>
        <v>164.07</v>
      </c>
    </row>
    <row r="10" spans="1:10" ht="15" customHeight="1" x14ac:dyDescent="0.35">
      <c r="A10" s="10"/>
      <c r="B10" s="22" t="s">
        <v>20</v>
      </c>
      <c r="C10" s="23" t="s">
        <v>12</v>
      </c>
      <c r="D10" s="23" t="s">
        <v>16</v>
      </c>
      <c r="E10" s="24" t="s">
        <v>11</v>
      </c>
      <c r="F10" s="25" t="s">
        <v>30</v>
      </c>
      <c r="G10" s="19"/>
      <c r="H10" s="10"/>
    </row>
    <row r="11" spans="1:10" ht="15" customHeight="1" x14ac:dyDescent="0.35">
      <c r="A11" s="26"/>
      <c r="B11" s="27" t="s">
        <v>22</v>
      </c>
      <c r="C11" s="28">
        <f>(12*(D3+9)*E3)/1728</f>
        <v>46.52</v>
      </c>
      <c r="D11" s="28">
        <f>(C3*(D3+9)*E3)/1728</f>
        <v>170.58</v>
      </c>
      <c r="E11" s="29">
        <f>(B72*(D3+9)*E3)/1728</f>
        <v>34.89</v>
      </c>
      <c r="F11" s="30">
        <f>SUM(C11:E11)</f>
        <v>251.99</v>
      </c>
      <c r="G11" s="19"/>
      <c r="H11" s="10"/>
    </row>
    <row r="12" spans="1:10" ht="15" customHeight="1" x14ac:dyDescent="0.35">
      <c r="A12" s="10"/>
      <c r="B12" s="31" t="s">
        <v>21</v>
      </c>
      <c r="C12" s="32">
        <f>C11*0.4</f>
        <v>18.61</v>
      </c>
      <c r="D12" s="17">
        <f>F28-F72</f>
        <v>131.08000000000001</v>
      </c>
      <c r="E12" s="33">
        <f>E11*0.4</f>
        <v>13.96</v>
      </c>
      <c r="F12" s="30">
        <f>SUM(C12:E12)</f>
        <v>163.65</v>
      </c>
      <c r="G12" s="19"/>
      <c r="H12" s="10"/>
    </row>
    <row r="13" spans="1:10" ht="15" customHeight="1" x14ac:dyDescent="0.35">
      <c r="A13" s="10"/>
      <c r="B13" s="34"/>
      <c r="C13" s="17"/>
      <c r="E13" s="17"/>
      <c r="F13" s="10"/>
      <c r="G13" s="19"/>
      <c r="H13" s="10"/>
    </row>
    <row r="14" spans="1:10" ht="33.75" customHeight="1" x14ac:dyDescent="0.35">
      <c r="A14" s="10"/>
      <c r="B14" s="35"/>
      <c r="D14" s="129" t="s">
        <v>18</v>
      </c>
      <c r="E14" s="36" t="s">
        <v>23</v>
      </c>
      <c r="F14" s="37" t="s">
        <v>24</v>
      </c>
      <c r="G14" s="38"/>
      <c r="H14" s="39" t="s">
        <v>37</v>
      </c>
      <c r="I14" s="251"/>
      <c r="J14" s="251"/>
    </row>
    <row r="15" spans="1:10" ht="44.25" customHeight="1" x14ac:dyDescent="0.35">
      <c r="A15" s="40"/>
      <c r="B15" s="41" t="s">
        <v>48</v>
      </c>
      <c r="C15" s="130"/>
      <c r="D15" s="113" t="s">
        <v>29</v>
      </c>
      <c r="E15" s="42" t="s">
        <v>14</v>
      </c>
      <c r="F15" s="42" t="s">
        <v>14</v>
      </c>
      <c r="G15" s="43"/>
      <c r="H15" s="42" t="s">
        <v>38</v>
      </c>
      <c r="I15" s="5"/>
      <c r="J15" s="5"/>
    </row>
    <row r="16" spans="1:10" ht="16.5" customHeight="1" x14ac:dyDescent="0.35">
      <c r="A16" s="252" t="s">
        <v>12</v>
      </c>
      <c r="B16" s="44" t="s">
        <v>39</v>
      </c>
      <c r="C16" s="45"/>
      <c r="D16" s="114">
        <f>'44inch Calculation numbers'!E10</f>
        <v>0</v>
      </c>
      <c r="E16" s="46">
        <f>'44inch Calculation numbers'!I10</f>
        <v>60.79</v>
      </c>
      <c r="F16" s="46">
        <f>$D$28+E16</f>
        <v>164.07</v>
      </c>
      <c r="G16" s="43"/>
      <c r="H16" s="47">
        <f t="shared" ref="H16:H79" si="0">F16*$H$5</f>
        <v>164.07</v>
      </c>
      <c r="I16" s="4"/>
      <c r="J16" s="6"/>
    </row>
    <row r="17" spans="1:10" ht="16.5" customHeight="1" x14ac:dyDescent="0.35">
      <c r="A17" s="252"/>
      <c r="B17" s="48">
        <v>64</v>
      </c>
      <c r="C17" s="45"/>
      <c r="D17" s="115">
        <f>'44inch Calculation numbers'!E11</f>
        <v>0</v>
      </c>
      <c r="E17" s="49">
        <f>'44inch Calculation numbers'!I11</f>
        <v>59.22</v>
      </c>
      <c r="F17" s="49">
        <f t="shared" ref="F17:F26" si="1">$D$28+E17</f>
        <v>162.5</v>
      </c>
      <c r="G17" s="43"/>
      <c r="H17" s="50">
        <f t="shared" si="0"/>
        <v>162.5</v>
      </c>
      <c r="I17" s="2"/>
      <c r="J17" s="2"/>
    </row>
    <row r="18" spans="1:10" ht="16.5" customHeight="1" x14ac:dyDescent="0.35">
      <c r="A18" s="252"/>
      <c r="B18" s="48">
        <v>63</v>
      </c>
      <c r="C18" s="45"/>
      <c r="D18" s="115">
        <f>'44inch Calculation numbers'!E12</f>
        <v>0</v>
      </c>
      <c r="E18" s="49">
        <f>'44inch Calculation numbers'!I12</f>
        <v>57.65</v>
      </c>
      <c r="F18" s="49">
        <f t="shared" si="1"/>
        <v>160.93</v>
      </c>
      <c r="G18" s="43"/>
      <c r="H18" s="50">
        <f t="shared" si="0"/>
        <v>160.93</v>
      </c>
      <c r="I18" s="5"/>
      <c r="J18" s="5"/>
    </row>
    <row r="19" spans="1:10" ht="16.5" customHeight="1" x14ac:dyDescent="0.35">
      <c r="A19" s="252"/>
      <c r="B19" s="48">
        <v>62</v>
      </c>
      <c r="C19" s="45"/>
      <c r="D19" s="115">
        <f>'44inch Calculation numbers'!E13</f>
        <v>0</v>
      </c>
      <c r="E19" s="49">
        <f>'44inch Calculation numbers'!I13</f>
        <v>56.08</v>
      </c>
      <c r="F19" s="49">
        <f>$D$28+E19</f>
        <v>159.36000000000001</v>
      </c>
      <c r="G19" s="43"/>
      <c r="H19" s="50">
        <f t="shared" si="0"/>
        <v>159.36000000000001</v>
      </c>
      <c r="I19" s="5"/>
      <c r="J19" s="5"/>
    </row>
    <row r="20" spans="1:10" ht="16.5" customHeight="1" x14ac:dyDescent="0.35">
      <c r="A20" s="252"/>
      <c r="B20" s="48">
        <v>61</v>
      </c>
      <c r="C20" s="45"/>
      <c r="D20" s="115">
        <f>'44inch Calculation numbers'!E14</f>
        <v>0</v>
      </c>
      <c r="E20" s="49">
        <f>'44inch Calculation numbers'!I14</f>
        <v>54.51</v>
      </c>
      <c r="F20" s="49">
        <f t="shared" si="1"/>
        <v>157.79</v>
      </c>
      <c r="G20" s="43"/>
      <c r="H20" s="50">
        <f t="shared" si="0"/>
        <v>157.79</v>
      </c>
      <c r="I20" s="5"/>
      <c r="J20" s="5"/>
    </row>
    <row r="21" spans="1:10" ht="16.5" customHeight="1" x14ac:dyDescent="0.35">
      <c r="A21" s="252"/>
      <c r="B21" s="48">
        <v>60</v>
      </c>
      <c r="C21" s="45"/>
      <c r="D21" s="115">
        <f>'44inch Calculation numbers'!E15</f>
        <v>0</v>
      </c>
      <c r="E21" s="49">
        <f>'44inch Calculation numbers'!I15</f>
        <v>52.94</v>
      </c>
      <c r="F21" s="49">
        <f t="shared" si="1"/>
        <v>156.22</v>
      </c>
      <c r="G21" s="43"/>
      <c r="H21" s="50">
        <f t="shared" si="0"/>
        <v>156.22</v>
      </c>
      <c r="I21" s="5"/>
      <c r="J21" s="5"/>
    </row>
    <row r="22" spans="1:10" ht="16.5" customHeight="1" x14ac:dyDescent="0.35">
      <c r="A22" s="252"/>
      <c r="B22" s="48">
        <v>59</v>
      </c>
      <c r="C22" s="45"/>
      <c r="D22" s="115">
        <f>'44inch Calculation numbers'!E16</f>
        <v>0</v>
      </c>
      <c r="E22" s="49">
        <f>'44inch Calculation numbers'!I16</f>
        <v>51.37</v>
      </c>
      <c r="F22" s="49">
        <f t="shared" si="1"/>
        <v>154.65</v>
      </c>
      <c r="G22" s="43"/>
      <c r="H22" s="50">
        <f t="shared" si="0"/>
        <v>154.65</v>
      </c>
      <c r="I22" s="5"/>
      <c r="J22" s="5"/>
    </row>
    <row r="23" spans="1:10" ht="16.5" customHeight="1" x14ac:dyDescent="0.35">
      <c r="A23" s="252"/>
      <c r="B23" s="48">
        <v>58</v>
      </c>
      <c r="C23" s="45"/>
      <c r="D23" s="115">
        <f>'44inch Calculation numbers'!E17</f>
        <v>0</v>
      </c>
      <c r="E23" s="49">
        <f>'44inch Calculation numbers'!I17</f>
        <v>49.8</v>
      </c>
      <c r="F23" s="49">
        <f t="shared" si="1"/>
        <v>153.08000000000001</v>
      </c>
      <c r="G23" s="43"/>
      <c r="H23" s="50">
        <f t="shared" si="0"/>
        <v>153.08000000000001</v>
      </c>
      <c r="I23" s="5"/>
      <c r="J23" s="5"/>
    </row>
    <row r="24" spans="1:10" ht="16.5" customHeight="1" x14ac:dyDescent="0.35">
      <c r="A24" s="252"/>
      <c r="B24" s="48">
        <v>57</v>
      </c>
      <c r="C24" s="45"/>
      <c r="D24" s="115">
        <f>'44inch Calculation numbers'!E18</f>
        <v>0</v>
      </c>
      <c r="E24" s="49">
        <f>'44inch Calculation numbers'!I18</f>
        <v>48.23</v>
      </c>
      <c r="F24" s="49">
        <f t="shared" si="1"/>
        <v>151.51</v>
      </c>
      <c r="G24" s="43"/>
      <c r="H24" s="50">
        <f t="shared" si="0"/>
        <v>151.51</v>
      </c>
      <c r="I24" s="5"/>
      <c r="J24" s="5"/>
    </row>
    <row r="25" spans="1:10" ht="16.5" customHeight="1" x14ac:dyDescent="0.35">
      <c r="A25" s="252"/>
      <c r="B25" s="48">
        <v>56</v>
      </c>
      <c r="C25" s="45"/>
      <c r="D25" s="115">
        <f>'44inch Calculation numbers'!E19</f>
        <v>0</v>
      </c>
      <c r="E25" s="49">
        <f>'44inch Calculation numbers'!I19</f>
        <v>46.66</v>
      </c>
      <c r="F25" s="49">
        <f t="shared" si="1"/>
        <v>149.94</v>
      </c>
      <c r="G25" s="43"/>
      <c r="H25" s="50">
        <f t="shared" si="0"/>
        <v>149.94</v>
      </c>
      <c r="I25" s="5"/>
      <c r="J25" s="5"/>
    </row>
    <row r="26" spans="1:10" ht="16.5" customHeight="1" x14ac:dyDescent="0.35">
      <c r="A26" s="252"/>
      <c r="B26" s="48">
        <v>55</v>
      </c>
      <c r="C26" s="45"/>
      <c r="D26" s="115">
        <f>'44inch Calculation numbers'!E20</f>
        <v>0</v>
      </c>
      <c r="E26" s="49">
        <f>'44inch Calculation numbers'!I20</f>
        <v>45.08</v>
      </c>
      <c r="F26" s="49">
        <f t="shared" si="1"/>
        <v>148.36000000000001</v>
      </c>
      <c r="G26" s="43"/>
      <c r="H26" s="50">
        <f t="shared" si="0"/>
        <v>148.36000000000001</v>
      </c>
      <c r="I26" s="5"/>
      <c r="J26" s="5"/>
    </row>
    <row r="27" spans="1:10" ht="16.5" customHeight="1" x14ac:dyDescent="0.35">
      <c r="A27" s="253"/>
      <c r="B27" s="51">
        <v>54</v>
      </c>
      <c r="C27" s="52"/>
      <c r="D27" s="53">
        <f>'44inch Calculation numbers'!E21</f>
        <v>0</v>
      </c>
      <c r="E27" s="54">
        <f>'44inch Calculation numbers'!I21</f>
        <v>43.51</v>
      </c>
      <c r="F27" s="54">
        <f>$D$28+E27</f>
        <v>146.79</v>
      </c>
      <c r="G27" s="55"/>
      <c r="H27" s="56">
        <f t="shared" si="0"/>
        <v>146.79</v>
      </c>
      <c r="I27" s="5"/>
      <c r="J27" s="5"/>
    </row>
    <row r="28" spans="1:10" ht="16.5" customHeight="1" x14ac:dyDescent="0.35">
      <c r="A28" s="254" t="s">
        <v>16</v>
      </c>
      <c r="B28" s="57">
        <v>53</v>
      </c>
      <c r="C28" s="45"/>
      <c r="D28" s="115">
        <f>'44inch Calculation numbers'!E22</f>
        <v>103.28</v>
      </c>
      <c r="E28" s="46">
        <f>'44inch Calculation numbers'!I22</f>
        <v>41.94</v>
      </c>
      <c r="F28" s="49">
        <f t="shared" ref="F28:F80" si="2">D28+E28</f>
        <v>145.22</v>
      </c>
      <c r="G28" s="55"/>
      <c r="H28" s="47">
        <f t="shared" si="0"/>
        <v>145.22</v>
      </c>
      <c r="I28" s="5"/>
      <c r="J28" s="5"/>
    </row>
    <row r="29" spans="1:10" ht="16.5" customHeight="1" x14ac:dyDescent="0.35">
      <c r="A29" s="255"/>
      <c r="B29" s="57">
        <v>52</v>
      </c>
      <c r="C29" s="45"/>
      <c r="D29" s="115">
        <f>'44inch Calculation numbers'!E23</f>
        <v>100.93</v>
      </c>
      <c r="E29" s="49">
        <f>'44inch Calculation numbers'!I23</f>
        <v>41.31</v>
      </c>
      <c r="F29" s="49">
        <f t="shared" si="2"/>
        <v>142.24</v>
      </c>
      <c r="G29" s="55"/>
      <c r="H29" s="50">
        <f t="shared" si="0"/>
        <v>142.24</v>
      </c>
      <c r="I29" s="5"/>
      <c r="J29" s="5"/>
    </row>
    <row r="30" spans="1:10" ht="16.5" customHeight="1" x14ac:dyDescent="0.35">
      <c r="A30" s="255"/>
      <c r="B30" s="57">
        <v>51</v>
      </c>
      <c r="C30" s="45"/>
      <c r="D30" s="115">
        <f>'44inch Calculation numbers'!E24</f>
        <v>98.58</v>
      </c>
      <c r="E30" s="49">
        <f>'44inch Calculation numbers'!I24</f>
        <v>40.68</v>
      </c>
      <c r="F30" s="49">
        <f t="shared" si="2"/>
        <v>139.26</v>
      </c>
      <c r="G30" s="55"/>
      <c r="H30" s="50">
        <f t="shared" si="0"/>
        <v>139.26</v>
      </c>
      <c r="I30" s="5"/>
      <c r="J30" s="5"/>
    </row>
    <row r="31" spans="1:10" ht="16.5" customHeight="1" x14ac:dyDescent="0.35">
      <c r="A31" s="255"/>
      <c r="B31" s="57">
        <v>50</v>
      </c>
      <c r="C31" s="45"/>
      <c r="D31" s="115">
        <f>'44inch Calculation numbers'!E25</f>
        <v>96.24</v>
      </c>
      <c r="E31" s="49">
        <f>'44inch Calculation numbers'!I25</f>
        <v>40.049999999999997</v>
      </c>
      <c r="F31" s="49">
        <f t="shared" si="2"/>
        <v>136.29</v>
      </c>
      <c r="G31" s="55"/>
      <c r="H31" s="50">
        <f t="shared" si="0"/>
        <v>136.29</v>
      </c>
      <c r="I31" s="5"/>
      <c r="J31" s="5"/>
    </row>
    <row r="32" spans="1:10" ht="16.5" customHeight="1" x14ac:dyDescent="0.35">
      <c r="A32" s="255"/>
      <c r="B32" s="57">
        <v>49</v>
      </c>
      <c r="C32" s="45"/>
      <c r="D32" s="115">
        <f>'44inch Calculation numbers'!E26</f>
        <v>93.89</v>
      </c>
      <c r="E32" s="49">
        <f>'44inch Calculation numbers'!I26</f>
        <v>39.42</v>
      </c>
      <c r="F32" s="49">
        <f t="shared" si="2"/>
        <v>133.31</v>
      </c>
      <c r="G32" s="55"/>
      <c r="H32" s="50">
        <f t="shared" si="0"/>
        <v>133.31</v>
      </c>
      <c r="I32" s="5"/>
      <c r="J32" s="5"/>
    </row>
    <row r="33" spans="1:10" ht="16.5" customHeight="1" x14ac:dyDescent="0.35">
      <c r="A33" s="255"/>
      <c r="B33" s="57">
        <v>48</v>
      </c>
      <c r="C33" s="45"/>
      <c r="D33" s="115">
        <f>'44inch Calculation numbers'!E27</f>
        <v>91.54</v>
      </c>
      <c r="E33" s="49">
        <f>'44inch Calculation numbers'!I27</f>
        <v>38.78</v>
      </c>
      <c r="F33" s="49">
        <f t="shared" si="2"/>
        <v>130.32</v>
      </c>
      <c r="G33" s="55"/>
      <c r="H33" s="50">
        <f t="shared" si="0"/>
        <v>130.32</v>
      </c>
      <c r="I33" s="5"/>
      <c r="J33" s="5"/>
    </row>
    <row r="34" spans="1:10" ht="15" customHeight="1" x14ac:dyDescent="0.35">
      <c r="A34" s="255"/>
      <c r="B34" s="58">
        <v>47</v>
      </c>
      <c r="C34" s="45"/>
      <c r="D34" s="115">
        <f>'44inch Calculation numbers'!E28</f>
        <v>89.19</v>
      </c>
      <c r="E34" s="49">
        <f>'44inch Calculation numbers'!I28</f>
        <v>38.15</v>
      </c>
      <c r="F34" s="49">
        <f t="shared" si="2"/>
        <v>127.34</v>
      </c>
      <c r="G34" s="59"/>
      <c r="H34" s="50">
        <f t="shared" si="0"/>
        <v>127.34</v>
      </c>
      <c r="I34" s="2"/>
      <c r="J34" s="2"/>
    </row>
    <row r="35" spans="1:10" x14ac:dyDescent="0.35">
      <c r="A35" s="255"/>
      <c r="B35" s="60">
        <v>46</v>
      </c>
      <c r="C35" s="45"/>
      <c r="D35" s="115">
        <f>'44inch Calculation numbers'!E29</f>
        <v>86.85</v>
      </c>
      <c r="E35" s="49">
        <f>'44inch Calculation numbers'!I29</f>
        <v>37.520000000000003</v>
      </c>
      <c r="F35" s="49">
        <f t="shared" si="2"/>
        <v>124.37</v>
      </c>
      <c r="G35" s="61"/>
      <c r="H35" s="50">
        <f t="shared" si="0"/>
        <v>124.37</v>
      </c>
      <c r="I35" s="2"/>
      <c r="J35" s="2"/>
    </row>
    <row r="36" spans="1:10" x14ac:dyDescent="0.35">
      <c r="A36" s="255"/>
      <c r="B36" s="60">
        <v>45</v>
      </c>
      <c r="C36" s="45"/>
      <c r="D36" s="115">
        <f>'44inch Calculation numbers'!E30</f>
        <v>84.5</v>
      </c>
      <c r="E36" s="49">
        <f>'44inch Calculation numbers'!I30</f>
        <v>36.89</v>
      </c>
      <c r="F36" s="49">
        <f t="shared" si="2"/>
        <v>121.39</v>
      </c>
      <c r="G36" s="61"/>
      <c r="H36" s="50">
        <f t="shared" si="0"/>
        <v>121.39</v>
      </c>
      <c r="I36" s="2"/>
      <c r="J36" s="2"/>
    </row>
    <row r="37" spans="1:10" x14ac:dyDescent="0.35">
      <c r="A37" s="255"/>
      <c r="B37" s="60">
        <v>44</v>
      </c>
      <c r="C37" s="45"/>
      <c r="D37" s="115">
        <f>'44inch Calculation numbers'!E31</f>
        <v>82.15</v>
      </c>
      <c r="E37" s="49">
        <f>'44inch Calculation numbers'!I31</f>
        <v>36.26</v>
      </c>
      <c r="F37" s="49">
        <f t="shared" si="2"/>
        <v>118.41</v>
      </c>
      <c r="G37" s="61"/>
      <c r="H37" s="50">
        <f t="shared" si="0"/>
        <v>118.41</v>
      </c>
      <c r="I37" s="2"/>
      <c r="J37" s="2"/>
    </row>
    <row r="38" spans="1:10" x14ac:dyDescent="0.35">
      <c r="A38" s="255"/>
      <c r="B38" s="60">
        <v>44</v>
      </c>
      <c r="C38" s="45"/>
      <c r="D38" s="115">
        <f>'44inch Calculation numbers'!E32</f>
        <v>79.81</v>
      </c>
      <c r="E38" s="49">
        <f>'44inch Calculation numbers'!I32</f>
        <v>35.619999999999997</v>
      </c>
      <c r="F38" s="49">
        <f t="shared" si="2"/>
        <v>115.43</v>
      </c>
      <c r="G38" s="61"/>
      <c r="H38" s="50">
        <f t="shared" si="0"/>
        <v>115.43</v>
      </c>
      <c r="I38" s="2"/>
      <c r="J38" s="2"/>
    </row>
    <row r="39" spans="1:10" x14ac:dyDescent="0.35">
      <c r="A39" s="255"/>
      <c r="B39" s="60">
        <v>42</v>
      </c>
      <c r="C39" s="45"/>
      <c r="D39" s="115">
        <f>'44inch Calculation numbers'!E33</f>
        <v>77.459999999999994</v>
      </c>
      <c r="E39" s="49">
        <f>'44inch Calculation numbers'!I33</f>
        <v>34.99</v>
      </c>
      <c r="F39" s="49">
        <f t="shared" si="2"/>
        <v>112.45</v>
      </c>
      <c r="G39" s="61"/>
      <c r="H39" s="50">
        <f t="shared" si="0"/>
        <v>112.45</v>
      </c>
      <c r="I39" s="2"/>
      <c r="J39" s="2"/>
    </row>
    <row r="40" spans="1:10" x14ac:dyDescent="0.35">
      <c r="A40" s="255"/>
      <c r="B40" s="60">
        <v>41</v>
      </c>
      <c r="C40" s="45"/>
      <c r="D40" s="115">
        <f>'44inch Calculation numbers'!E34</f>
        <v>75.11</v>
      </c>
      <c r="E40" s="49">
        <f>'44inch Calculation numbers'!I34</f>
        <v>34.36</v>
      </c>
      <c r="F40" s="49">
        <f t="shared" si="2"/>
        <v>109.47</v>
      </c>
      <c r="G40" s="61"/>
      <c r="H40" s="50">
        <f t="shared" si="0"/>
        <v>109.47</v>
      </c>
      <c r="I40" s="2"/>
      <c r="J40" s="2"/>
    </row>
    <row r="41" spans="1:10" x14ac:dyDescent="0.35">
      <c r="A41" s="255"/>
      <c r="B41" s="60">
        <v>40</v>
      </c>
      <c r="C41" s="45"/>
      <c r="D41" s="115">
        <f>'44inch Calculation numbers'!E35</f>
        <v>72.760000000000005</v>
      </c>
      <c r="E41" s="49">
        <f>'44inch Calculation numbers'!I35</f>
        <v>33.729999999999997</v>
      </c>
      <c r="F41" s="49">
        <f t="shared" si="2"/>
        <v>106.49</v>
      </c>
      <c r="G41" s="61"/>
      <c r="H41" s="50">
        <f t="shared" si="0"/>
        <v>106.49</v>
      </c>
      <c r="I41" s="2"/>
      <c r="J41" s="2"/>
    </row>
    <row r="42" spans="1:10" x14ac:dyDescent="0.35">
      <c r="A42" s="255"/>
      <c r="B42" s="60">
        <v>39</v>
      </c>
      <c r="C42" s="45"/>
      <c r="D42" s="115">
        <f>'44inch Calculation numbers'!E36</f>
        <v>70.42</v>
      </c>
      <c r="E42" s="49">
        <f>'44inch Calculation numbers'!I36</f>
        <v>33.1</v>
      </c>
      <c r="F42" s="49">
        <f t="shared" si="2"/>
        <v>103.52</v>
      </c>
      <c r="G42" s="61"/>
      <c r="H42" s="50">
        <f t="shared" si="0"/>
        <v>103.52</v>
      </c>
      <c r="I42" s="2"/>
      <c r="J42" s="2"/>
    </row>
    <row r="43" spans="1:10" x14ac:dyDescent="0.35">
      <c r="A43" s="255"/>
      <c r="B43" s="60">
        <v>38</v>
      </c>
      <c r="C43" s="45"/>
      <c r="D43" s="115">
        <f>'44inch Calculation numbers'!E37</f>
        <v>68.069999999999993</v>
      </c>
      <c r="E43" s="49">
        <f>'44inch Calculation numbers'!I37</f>
        <v>32.46</v>
      </c>
      <c r="F43" s="49">
        <f t="shared" si="2"/>
        <v>100.53</v>
      </c>
      <c r="G43" s="61"/>
      <c r="H43" s="50">
        <f t="shared" si="0"/>
        <v>100.53</v>
      </c>
      <c r="I43" s="2"/>
      <c r="J43" s="2"/>
    </row>
    <row r="44" spans="1:10" x14ac:dyDescent="0.35">
      <c r="A44" s="255"/>
      <c r="B44" s="60">
        <v>37</v>
      </c>
      <c r="C44" s="45"/>
      <c r="D44" s="115">
        <f>'44inch Calculation numbers'!E38</f>
        <v>65.72</v>
      </c>
      <c r="E44" s="49">
        <f>'44inch Calculation numbers'!I38</f>
        <v>31.83</v>
      </c>
      <c r="F44" s="49">
        <f t="shared" si="2"/>
        <v>97.55</v>
      </c>
      <c r="G44" s="61"/>
      <c r="H44" s="50">
        <f t="shared" si="0"/>
        <v>97.55</v>
      </c>
      <c r="I44" s="2"/>
      <c r="J44" s="2"/>
    </row>
    <row r="45" spans="1:10" x14ac:dyDescent="0.35">
      <c r="A45" s="255"/>
      <c r="B45" s="60">
        <v>36</v>
      </c>
      <c r="C45" s="45"/>
      <c r="D45" s="115">
        <f>'44inch Calculation numbers'!E39</f>
        <v>63.38</v>
      </c>
      <c r="E45" s="49">
        <f>'44inch Calculation numbers'!I39</f>
        <v>31.2</v>
      </c>
      <c r="F45" s="49">
        <f t="shared" si="2"/>
        <v>94.58</v>
      </c>
      <c r="G45" s="61"/>
      <c r="H45" s="50">
        <f t="shared" si="0"/>
        <v>94.58</v>
      </c>
      <c r="I45" s="2"/>
      <c r="J45" s="2"/>
    </row>
    <row r="46" spans="1:10" x14ac:dyDescent="0.35">
      <c r="A46" s="255"/>
      <c r="B46" s="60">
        <v>35</v>
      </c>
      <c r="C46" s="45"/>
      <c r="D46" s="115">
        <f>'44inch Calculation numbers'!E40</f>
        <v>61.03</v>
      </c>
      <c r="E46" s="49">
        <f>'44inch Calculation numbers'!I40</f>
        <v>30.57</v>
      </c>
      <c r="F46" s="49">
        <f t="shared" si="2"/>
        <v>91.6</v>
      </c>
      <c r="G46" s="61"/>
      <c r="H46" s="50">
        <f t="shared" si="0"/>
        <v>91.6</v>
      </c>
      <c r="I46" s="2"/>
      <c r="J46" s="2"/>
    </row>
    <row r="47" spans="1:10" x14ac:dyDescent="0.35">
      <c r="A47" s="255"/>
      <c r="B47" s="60">
        <v>34</v>
      </c>
      <c r="C47" s="45"/>
      <c r="D47" s="115">
        <f>'44inch Calculation numbers'!E41</f>
        <v>58.68</v>
      </c>
      <c r="E47" s="49">
        <f>'44inch Calculation numbers'!I41</f>
        <v>29.94</v>
      </c>
      <c r="F47" s="49">
        <f t="shared" si="2"/>
        <v>88.62</v>
      </c>
      <c r="G47" s="61"/>
      <c r="H47" s="50">
        <f t="shared" si="0"/>
        <v>88.62</v>
      </c>
      <c r="I47" s="2"/>
      <c r="J47" s="2"/>
    </row>
    <row r="48" spans="1:10" x14ac:dyDescent="0.35">
      <c r="A48" s="255"/>
      <c r="B48" s="60">
        <v>33</v>
      </c>
      <c r="C48" s="45"/>
      <c r="D48" s="115">
        <f>'44inch Calculation numbers'!E42</f>
        <v>56.33</v>
      </c>
      <c r="E48" s="49">
        <f>'44inch Calculation numbers'!I42</f>
        <v>29.3</v>
      </c>
      <c r="F48" s="49">
        <f t="shared" si="2"/>
        <v>85.63</v>
      </c>
      <c r="G48" s="61"/>
      <c r="H48" s="50">
        <f t="shared" si="0"/>
        <v>85.63</v>
      </c>
      <c r="I48" s="2"/>
      <c r="J48" s="2"/>
    </row>
    <row r="49" spans="1:10" x14ac:dyDescent="0.35">
      <c r="A49" s="255"/>
      <c r="B49" s="60">
        <v>32</v>
      </c>
      <c r="C49" s="45"/>
      <c r="D49" s="115">
        <f>'44inch Calculation numbers'!E43</f>
        <v>53.99</v>
      </c>
      <c r="E49" s="49">
        <f>'44inch Calculation numbers'!I43</f>
        <v>28.67</v>
      </c>
      <c r="F49" s="49">
        <f t="shared" si="2"/>
        <v>82.66</v>
      </c>
      <c r="G49" s="61"/>
      <c r="H49" s="50">
        <f t="shared" si="0"/>
        <v>82.66</v>
      </c>
      <c r="I49" s="2"/>
      <c r="J49" s="2"/>
    </row>
    <row r="50" spans="1:10" x14ac:dyDescent="0.35">
      <c r="A50" s="255"/>
      <c r="B50" s="60">
        <v>31</v>
      </c>
      <c r="C50" s="45"/>
      <c r="D50" s="115">
        <f>'44inch Calculation numbers'!E44</f>
        <v>51.64</v>
      </c>
      <c r="E50" s="49">
        <f>'44inch Calculation numbers'!I44</f>
        <v>28.04</v>
      </c>
      <c r="F50" s="49">
        <f t="shared" si="2"/>
        <v>79.680000000000007</v>
      </c>
      <c r="G50" s="61"/>
      <c r="H50" s="50">
        <f t="shared" si="0"/>
        <v>79.680000000000007</v>
      </c>
      <c r="I50" s="2"/>
      <c r="J50" s="2"/>
    </row>
    <row r="51" spans="1:10" x14ac:dyDescent="0.35">
      <c r="A51" s="255"/>
      <c r="B51" s="60">
        <v>30</v>
      </c>
      <c r="C51" s="45"/>
      <c r="D51" s="115">
        <f>'44inch Calculation numbers'!E45</f>
        <v>49.29</v>
      </c>
      <c r="E51" s="49">
        <f>'44inch Calculation numbers'!I45</f>
        <v>27.41</v>
      </c>
      <c r="F51" s="49">
        <f t="shared" si="2"/>
        <v>76.7</v>
      </c>
      <c r="G51" s="61"/>
      <c r="H51" s="50">
        <f t="shared" si="0"/>
        <v>76.7</v>
      </c>
      <c r="I51" s="2"/>
      <c r="J51" s="2"/>
    </row>
    <row r="52" spans="1:10" x14ac:dyDescent="0.35">
      <c r="A52" s="255"/>
      <c r="B52" s="60">
        <v>29</v>
      </c>
      <c r="C52" s="45"/>
      <c r="D52" s="115">
        <f>'44inch Calculation numbers'!E46</f>
        <v>46.94</v>
      </c>
      <c r="E52" s="49">
        <f>'44inch Calculation numbers'!I46</f>
        <v>26.78</v>
      </c>
      <c r="F52" s="49">
        <f t="shared" si="2"/>
        <v>73.72</v>
      </c>
      <c r="G52" s="61"/>
      <c r="H52" s="50">
        <f t="shared" si="0"/>
        <v>73.72</v>
      </c>
      <c r="I52" s="2"/>
      <c r="J52" s="2"/>
    </row>
    <row r="53" spans="1:10" x14ac:dyDescent="0.35">
      <c r="A53" s="255"/>
      <c r="B53" s="60">
        <v>28</v>
      </c>
      <c r="C53" s="45"/>
      <c r="D53" s="115">
        <f>'44inch Calculation numbers'!E47</f>
        <v>44.6</v>
      </c>
      <c r="E53" s="49">
        <f>'44inch Calculation numbers'!I47</f>
        <v>26.14</v>
      </c>
      <c r="F53" s="49">
        <f t="shared" si="2"/>
        <v>70.739999999999995</v>
      </c>
      <c r="G53" s="61"/>
      <c r="H53" s="50">
        <f t="shared" si="0"/>
        <v>70.739999999999995</v>
      </c>
      <c r="I53" s="2"/>
      <c r="J53" s="2"/>
    </row>
    <row r="54" spans="1:10" x14ac:dyDescent="0.35">
      <c r="A54" s="255"/>
      <c r="B54" s="60">
        <v>27</v>
      </c>
      <c r="C54" s="45"/>
      <c r="D54" s="115">
        <f>'44inch Calculation numbers'!E48</f>
        <v>42.25</v>
      </c>
      <c r="E54" s="49">
        <f>'44inch Calculation numbers'!I48</f>
        <v>25.51</v>
      </c>
      <c r="F54" s="49">
        <f t="shared" si="2"/>
        <v>67.760000000000005</v>
      </c>
      <c r="G54" s="61"/>
      <c r="H54" s="50">
        <f t="shared" si="0"/>
        <v>67.760000000000005</v>
      </c>
      <c r="I54" s="2"/>
      <c r="J54" s="2"/>
    </row>
    <row r="55" spans="1:10" x14ac:dyDescent="0.35">
      <c r="A55" s="255"/>
      <c r="B55" s="60">
        <v>26</v>
      </c>
      <c r="C55" s="45"/>
      <c r="D55" s="115">
        <f>'44inch Calculation numbers'!E49</f>
        <v>39.9</v>
      </c>
      <c r="E55" s="49">
        <f>'44inch Calculation numbers'!I49</f>
        <v>24.88</v>
      </c>
      <c r="F55" s="49">
        <f t="shared" si="2"/>
        <v>64.78</v>
      </c>
      <c r="G55" s="61"/>
      <c r="H55" s="50">
        <f t="shared" si="0"/>
        <v>64.78</v>
      </c>
      <c r="I55" s="2"/>
      <c r="J55" s="2"/>
    </row>
    <row r="56" spans="1:10" x14ac:dyDescent="0.35">
      <c r="A56" s="255"/>
      <c r="B56" s="60">
        <v>25</v>
      </c>
      <c r="C56" s="45"/>
      <c r="D56" s="115">
        <f>'44inch Calculation numbers'!E50</f>
        <v>37.56</v>
      </c>
      <c r="E56" s="49">
        <f>'44inch Calculation numbers'!I50</f>
        <v>24.25</v>
      </c>
      <c r="F56" s="49">
        <f t="shared" si="2"/>
        <v>61.81</v>
      </c>
      <c r="G56" s="61"/>
      <c r="H56" s="50">
        <f t="shared" si="0"/>
        <v>61.81</v>
      </c>
      <c r="I56" s="2"/>
      <c r="J56" s="2"/>
    </row>
    <row r="57" spans="1:10" x14ac:dyDescent="0.35">
      <c r="A57" s="255"/>
      <c r="B57" s="60">
        <v>24</v>
      </c>
      <c r="C57" s="45"/>
      <c r="D57" s="115">
        <f>'44inch Calculation numbers'!E51</f>
        <v>35.21</v>
      </c>
      <c r="E57" s="49">
        <f>'44inch Calculation numbers'!I51</f>
        <v>23.62</v>
      </c>
      <c r="F57" s="49">
        <f t="shared" si="2"/>
        <v>58.83</v>
      </c>
      <c r="G57" s="61"/>
      <c r="H57" s="50">
        <f t="shared" si="0"/>
        <v>58.83</v>
      </c>
      <c r="I57" s="2"/>
      <c r="J57" s="2"/>
    </row>
    <row r="58" spans="1:10" x14ac:dyDescent="0.35">
      <c r="A58" s="255"/>
      <c r="B58" s="60">
        <v>23</v>
      </c>
      <c r="C58" s="45"/>
      <c r="D58" s="115">
        <f>'44inch Calculation numbers'!E52</f>
        <v>32.86</v>
      </c>
      <c r="E58" s="49">
        <f>'44inch Calculation numbers'!I52</f>
        <v>22.98</v>
      </c>
      <c r="F58" s="49">
        <f t="shared" si="2"/>
        <v>55.84</v>
      </c>
      <c r="G58" s="61"/>
      <c r="H58" s="50">
        <f t="shared" si="0"/>
        <v>55.84</v>
      </c>
      <c r="I58" s="2"/>
      <c r="J58" s="2"/>
    </row>
    <row r="59" spans="1:10" x14ac:dyDescent="0.35">
      <c r="A59" s="255"/>
      <c r="B59" s="60">
        <v>22</v>
      </c>
      <c r="C59" s="45"/>
      <c r="D59" s="115">
        <f>'44inch Calculation numbers'!E53</f>
        <v>30.51</v>
      </c>
      <c r="E59" s="49">
        <f>'44inch Calculation numbers'!I53</f>
        <v>22.35</v>
      </c>
      <c r="F59" s="49">
        <f t="shared" si="2"/>
        <v>52.86</v>
      </c>
      <c r="G59" s="61"/>
      <c r="H59" s="50">
        <f t="shared" si="0"/>
        <v>52.86</v>
      </c>
      <c r="I59" s="2"/>
      <c r="J59" s="2"/>
    </row>
    <row r="60" spans="1:10" x14ac:dyDescent="0.35">
      <c r="A60" s="255"/>
      <c r="B60" s="60">
        <v>21</v>
      </c>
      <c r="C60" s="45"/>
      <c r="D60" s="115">
        <f>'44inch Calculation numbers'!E54</f>
        <v>28.17</v>
      </c>
      <c r="E60" s="49">
        <f>'44inch Calculation numbers'!I54</f>
        <v>21.72</v>
      </c>
      <c r="F60" s="49">
        <f t="shared" si="2"/>
        <v>49.89</v>
      </c>
      <c r="G60" s="61"/>
      <c r="H60" s="50">
        <f t="shared" si="0"/>
        <v>49.89</v>
      </c>
      <c r="I60" s="2"/>
      <c r="J60" s="2"/>
    </row>
    <row r="61" spans="1:10" x14ac:dyDescent="0.35">
      <c r="A61" s="255"/>
      <c r="B61" s="60">
        <v>20</v>
      </c>
      <c r="C61" s="45"/>
      <c r="D61" s="115">
        <f>'44inch Calculation numbers'!E55</f>
        <v>25.82</v>
      </c>
      <c r="E61" s="49">
        <f>'44inch Calculation numbers'!I55</f>
        <v>21.09</v>
      </c>
      <c r="F61" s="49">
        <f t="shared" si="2"/>
        <v>46.91</v>
      </c>
      <c r="G61" s="61"/>
      <c r="H61" s="50">
        <f t="shared" si="0"/>
        <v>46.91</v>
      </c>
      <c r="I61" s="2"/>
      <c r="J61" s="2"/>
    </row>
    <row r="62" spans="1:10" x14ac:dyDescent="0.35">
      <c r="A62" s="255"/>
      <c r="B62" s="60">
        <v>19</v>
      </c>
      <c r="C62" s="45"/>
      <c r="D62" s="115">
        <f>'44inch Calculation numbers'!E56</f>
        <v>23.47</v>
      </c>
      <c r="E62" s="49">
        <f>'44inch Calculation numbers'!I56</f>
        <v>20.46</v>
      </c>
      <c r="F62" s="49">
        <f t="shared" si="2"/>
        <v>43.93</v>
      </c>
      <c r="G62" s="61"/>
      <c r="H62" s="50">
        <f t="shared" si="0"/>
        <v>43.93</v>
      </c>
      <c r="I62" s="2"/>
      <c r="J62" s="2"/>
    </row>
    <row r="63" spans="1:10" x14ac:dyDescent="0.35">
      <c r="A63" s="255"/>
      <c r="B63" s="60">
        <v>18</v>
      </c>
      <c r="C63" s="45"/>
      <c r="D63" s="115">
        <f>'44inch Calculation numbers'!E57</f>
        <v>21.13</v>
      </c>
      <c r="E63" s="49">
        <f>'44inch Calculation numbers'!I57</f>
        <v>19.82</v>
      </c>
      <c r="F63" s="49">
        <f t="shared" si="2"/>
        <v>40.950000000000003</v>
      </c>
      <c r="G63" s="61"/>
      <c r="H63" s="50">
        <f t="shared" si="0"/>
        <v>40.950000000000003</v>
      </c>
      <c r="I63" s="2"/>
      <c r="J63" s="2"/>
    </row>
    <row r="64" spans="1:10" x14ac:dyDescent="0.35">
      <c r="A64" s="255"/>
      <c r="B64" s="60">
        <v>17</v>
      </c>
      <c r="C64" s="45"/>
      <c r="D64" s="115">
        <f>'44inch Calculation numbers'!E58</f>
        <v>18.78</v>
      </c>
      <c r="E64" s="49">
        <f>'44inch Calculation numbers'!I58</f>
        <v>19.190000000000001</v>
      </c>
      <c r="F64" s="49">
        <f t="shared" si="2"/>
        <v>37.97</v>
      </c>
      <c r="G64" s="61"/>
      <c r="H64" s="50">
        <f t="shared" si="0"/>
        <v>37.97</v>
      </c>
      <c r="I64" s="2"/>
      <c r="J64" s="2"/>
    </row>
    <row r="65" spans="1:10" x14ac:dyDescent="0.35">
      <c r="A65" s="255"/>
      <c r="B65" s="60">
        <v>16</v>
      </c>
      <c r="C65" s="45"/>
      <c r="D65" s="115">
        <f>'44inch Calculation numbers'!E59</f>
        <v>16.43</v>
      </c>
      <c r="E65" s="49">
        <f>'44inch Calculation numbers'!I59</f>
        <v>18.559999999999999</v>
      </c>
      <c r="F65" s="49">
        <f t="shared" si="2"/>
        <v>34.99</v>
      </c>
      <c r="G65" s="61"/>
      <c r="H65" s="50">
        <f t="shared" si="0"/>
        <v>34.99</v>
      </c>
      <c r="I65" s="2"/>
      <c r="J65" s="2"/>
    </row>
    <row r="66" spans="1:10" x14ac:dyDescent="0.35">
      <c r="A66" s="255"/>
      <c r="B66" s="60">
        <v>15</v>
      </c>
      <c r="C66" s="45"/>
      <c r="D66" s="115">
        <f>'44inch Calculation numbers'!E60</f>
        <v>14.08</v>
      </c>
      <c r="E66" s="49">
        <f>'44inch Calculation numbers'!I60</f>
        <v>17.93</v>
      </c>
      <c r="F66" s="49">
        <f t="shared" si="2"/>
        <v>32.01</v>
      </c>
      <c r="G66" s="61"/>
      <c r="H66" s="50">
        <f t="shared" si="0"/>
        <v>32.01</v>
      </c>
      <c r="I66" s="2"/>
      <c r="J66" s="2"/>
    </row>
    <row r="67" spans="1:10" x14ac:dyDescent="0.35">
      <c r="A67" s="255"/>
      <c r="B67" s="60">
        <v>14</v>
      </c>
      <c r="C67" s="45"/>
      <c r="D67" s="115">
        <f>'44inch Calculation numbers'!E61</f>
        <v>11.74</v>
      </c>
      <c r="E67" s="49">
        <f>'44inch Calculation numbers'!I61</f>
        <v>17.3</v>
      </c>
      <c r="F67" s="49">
        <f t="shared" si="2"/>
        <v>29.04</v>
      </c>
      <c r="G67" s="61"/>
      <c r="H67" s="50">
        <f t="shared" si="0"/>
        <v>29.04</v>
      </c>
      <c r="I67" s="2"/>
      <c r="J67" s="2"/>
    </row>
    <row r="68" spans="1:10" x14ac:dyDescent="0.35">
      <c r="A68" s="255"/>
      <c r="B68" s="60">
        <v>13</v>
      </c>
      <c r="C68" s="45"/>
      <c r="D68" s="115">
        <f>'44inch Calculation numbers'!E62</f>
        <v>9.39</v>
      </c>
      <c r="E68" s="49">
        <f>'44inch Calculation numbers'!I62</f>
        <v>16.66</v>
      </c>
      <c r="F68" s="49">
        <f t="shared" si="2"/>
        <v>26.05</v>
      </c>
      <c r="G68" s="61"/>
      <c r="H68" s="50">
        <f t="shared" si="0"/>
        <v>26.05</v>
      </c>
      <c r="I68" s="2"/>
      <c r="J68" s="2"/>
    </row>
    <row r="69" spans="1:10" x14ac:dyDescent="0.35">
      <c r="A69" s="255"/>
      <c r="B69" s="60">
        <v>12</v>
      </c>
      <c r="C69" s="45"/>
      <c r="D69" s="115">
        <f>'44inch Calculation numbers'!E63</f>
        <v>7.04</v>
      </c>
      <c r="E69" s="49">
        <f>'44inch Calculation numbers'!I63</f>
        <v>16.03</v>
      </c>
      <c r="F69" s="49">
        <f t="shared" si="2"/>
        <v>23.07</v>
      </c>
      <c r="G69" s="61"/>
      <c r="H69" s="50">
        <f t="shared" si="0"/>
        <v>23.07</v>
      </c>
      <c r="I69" s="2"/>
      <c r="J69" s="2"/>
    </row>
    <row r="70" spans="1:10" x14ac:dyDescent="0.35">
      <c r="A70" s="255"/>
      <c r="B70" s="60">
        <v>11</v>
      </c>
      <c r="C70" s="45"/>
      <c r="D70" s="115">
        <f>'44inch Calculation numbers'!E64</f>
        <v>4.6900000000000004</v>
      </c>
      <c r="E70" s="49">
        <f>'44inch Calculation numbers'!I64</f>
        <v>15.4</v>
      </c>
      <c r="F70" s="49">
        <f t="shared" si="2"/>
        <v>20.09</v>
      </c>
      <c r="G70" s="61"/>
      <c r="H70" s="50">
        <f t="shared" si="0"/>
        <v>20.09</v>
      </c>
      <c r="I70" s="2"/>
      <c r="J70" s="2"/>
    </row>
    <row r="71" spans="1:10" x14ac:dyDescent="0.35">
      <c r="A71" s="256"/>
      <c r="B71" s="62">
        <v>10</v>
      </c>
      <c r="C71" s="52"/>
      <c r="D71" s="53">
        <f>'44inch Calculation numbers'!E65</f>
        <v>2.35</v>
      </c>
      <c r="E71" s="54">
        <f>'44inch Calculation numbers'!I65</f>
        <v>14.77</v>
      </c>
      <c r="F71" s="54">
        <f>D71+E71</f>
        <v>17.12</v>
      </c>
      <c r="G71" s="61"/>
      <c r="H71" s="56">
        <f t="shared" si="0"/>
        <v>17.12</v>
      </c>
      <c r="I71" s="2"/>
      <c r="J71" s="2"/>
    </row>
    <row r="72" spans="1:10" ht="17.25" customHeight="1" x14ac:dyDescent="0.35">
      <c r="A72" s="252" t="s">
        <v>11</v>
      </c>
      <c r="B72" s="63">
        <v>9</v>
      </c>
      <c r="C72" s="45"/>
      <c r="D72" s="115">
        <f>'44inch Calculation numbers'!E66</f>
        <v>0</v>
      </c>
      <c r="E72" s="46">
        <f>'44inch Calculation numbers'!I66</f>
        <v>14.14</v>
      </c>
      <c r="F72" s="49">
        <f t="shared" si="2"/>
        <v>14.14</v>
      </c>
      <c r="G72" s="61"/>
      <c r="H72" s="47">
        <f t="shared" si="0"/>
        <v>14.14</v>
      </c>
      <c r="I72" s="2"/>
      <c r="J72" s="2"/>
    </row>
    <row r="73" spans="1:10" x14ac:dyDescent="0.35">
      <c r="A73" s="252"/>
      <c r="B73" s="60">
        <v>8</v>
      </c>
      <c r="C73" s="45"/>
      <c r="D73" s="115">
        <f>'44inch Calculation numbers'!E67</f>
        <v>0</v>
      </c>
      <c r="E73" s="49">
        <f>'44inch Calculation numbers'!I67</f>
        <v>12.57</v>
      </c>
      <c r="F73" s="49">
        <f t="shared" si="2"/>
        <v>12.57</v>
      </c>
      <c r="G73" s="61"/>
      <c r="H73" s="50">
        <f t="shared" si="0"/>
        <v>12.57</v>
      </c>
      <c r="I73" s="2"/>
      <c r="J73" s="2"/>
    </row>
    <row r="74" spans="1:10" x14ac:dyDescent="0.35">
      <c r="A74" s="252"/>
      <c r="B74" s="60">
        <v>7</v>
      </c>
      <c r="C74" s="45"/>
      <c r="D74" s="115">
        <f>'44inch Calculation numbers'!E68</f>
        <v>0</v>
      </c>
      <c r="E74" s="49">
        <f>'44inch Calculation numbers'!I68</f>
        <v>11</v>
      </c>
      <c r="F74" s="49">
        <f t="shared" si="2"/>
        <v>11</v>
      </c>
      <c r="G74" s="61"/>
      <c r="H74" s="50">
        <f t="shared" si="0"/>
        <v>11</v>
      </c>
      <c r="I74" s="2"/>
      <c r="J74" s="2"/>
    </row>
    <row r="75" spans="1:10" x14ac:dyDescent="0.35">
      <c r="A75" s="252"/>
      <c r="B75" s="60">
        <v>6</v>
      </c>
      <c r="C75" s="45"/>
      <c r="D75" s="115">
        <f>'44inch Calculation numbers'!E69</f>
        <v>0</v>
      </c>
      <c r="E75" s="49">
        <f>'44inch Calculation numbers'!I69</f>
        <v>9.42</v>
      </c>
      <c r="F75" s="49">
        <f t="shared" si="2"/>
        <v>9.42</v>
      </c>
      <c r="G75" s="61"/>
      <c r="H75" s="50">
        <f t="shared" si="0"/>
        <v>9.42</v>
      </c>
      <c r="I75" s="2"/>
      <c r="J75" s="2"/>
    </row>
    <row r="76" spans="1:10" x14ac:dyDescent="0.35">
      <c r="A76" s="252"/>
      <c r="B76" s="60">
        <v>5</v>
      </c>
      <c r="C76" s="45"/>
      <c r="D76" s="115">
        <f>'44inch Calculation numbers'!E70</f>
        <v>0</v>
      </c>
      <c r="E76" s="49">
        <f>'44inch Calculation numbers'!I70</f>
        <v>7.86</v>
      </c>
      <c r="F76" s="49">
        <f t="shared" si="2"/>
        <v>7.86</v>
      </c>
      <c r="G76" s="61"/>
      <c r="H76" s="50">
        <f t="shared" si="0"/>
        <v>7.86</v>
      </c>
      <c r="I76" s="2"/>
      <c r="J76" s="2"/>
    </row>
    <row r="77" spans="1:10" x14ac:dyDescent="0.35">
      <c r="A77" s="252"/>
      <c r="B77" s="60">
        <v>4</v>
      </c>
      <c r="C77" s="45"/>
      <c r="D77" s="115">
        <f>'44inch Calculation numbers'!E71</f>
        <v>0</v>
      </c>
      <c r="E77" s="49">
        <f>'44inch Calculation numbers'!I71</f>
        <v>6.28</v>
      </c>
      <c r="F77" s="49">
        <f t="shared" si="2"/>
        <v>6.28</v>
      </c>
      <c r="G77" s="61"/>
      <c r="H77" s="50">
        <f t="shared" si="0"/>
        <v>6.28</v>
      </c>
      <c r="I77" s="2"/>
      <c r="J77" s="2"/>
    </row>
    <row r="78" spans="1:10" x14ac:dyDescent="0.35">
      <c r="A78" s="252"/>
      <c r="B78" s="60">
        <v>3</v>
      </c>
      <c r="C78" s="45"/>
      <c r="D78" s="115">
        <f>'44inch Calculation numbers'!E72</f>
        <v>0</v>
      </c>
      <c r="E78" s="49">
        <f>'44inch Calculation numbers'!I72</f>
        <v>4.71</v>
      </c>
      <c r="F78" s="49">
        <f t="shared" si="2"/>
        <v>4.71</v>
      </c>
      <c r="G78" s="61"/>
      <c r="H78" s="50">
        <f t="shared" si="0"/>
        <v>4.71</v>
      </c>
      <c r="I78" s="2"/>
      <c r="J78" s="2"/>
    </row>
    <row r="79" spans="1:10" x14ac:dyDescent="0.35">
      <c r="A79" s="252"/>
      <c r="B79" s="60">
        <v>2</v>
      </c>
      <c r="C79" s="45"/>
      <c r="D79" s="115">
        <f>'44inch Calculation numbers'!E73</f>
        <v>0</v>
      </c>
      <c r="E79" s="49">
        <f>'44inch Calculation numbers'!I73</f>
        <v>3.14</v>
      </c>
      <c r="F79" s="49">
        <f t="shared" si="2"/>
        <v>3.14</v>
      </c>
      <c r="G79" s="61"/>
      <c r="H79" s="50">
        <f t="shared" si="0"/>
        <v>3.14</v>
      </c>
      <c r="I79" s="2"/>
      <c r="J79" s="2"/>
    </row>
    <row r="80" spans="1:10" x14ac:dyDescent="0.35">
      <c r="A80" s="252"/>
      <c r="B80" s="62">
        <v>1</v>
      </c>
      <c r="C80" s="64"/>
      <c r="D80" s="53">
        <f>'44inch Calculation numbers'!E74</f>
        <v>0</v>
      </c>
      <c r="E80" s="54">
        <f>'44inch Calculation numbers'!I74</f>
        <v>1.57</v>
      </c>
      <c r="F80" s="54">
        <f t="shared" si="2"/>
        <v>1.57</v>
      </c>
      <c r="G80" s="61"/>
      <c r="H80" s="56">
        <f>F80*$H$5</f>
        <v>1.57</v>
      </c>
      <c r="I80" s="2"/>
      <c r="J80" s="2"/>
    </row>
    <row r="81" spans="1:10" x14ac:dyDescent="0.35">
      <c r="A81" s="10"/>
      <c r="B81" s="10"/>
      <c r="C81" s="10"/>
      <c r="D81" s="10"/>
      <c r="E81" s="10"/>
      <c r="F81" s="65"/>
      <c r="G81" s="65"/>
      <c r="H81" s="66"/>
      <c r="I81" s="2"/>
      <c r="J81" s="2"/>
    </row>
    <row r="82" spans="1:10" ht="17.25" customHeight="1" x14ac:dyDescent="0.35">
      <c r="A82" s="10"/>
      <c r="B82" s="67"/>
      <c r="C82" s="18"/>
      <c r="D82" s="10"/>
      <c r="E82" s="10"/>
      <c r="F82" s="65"/>
      <c r="G82" s="65"/>
      <c r="H82" s="65"/>
    </row>
    <row r="83" spans="1:10" x14ac:dyDescent="0.35">
      <c r="A83" s="10"/>
      <c r="B83" s="10"/>
      <c r="C83" s="10"/>
      <c r="D83" s="10"/>
      <c r="E83" s="10"/>
      <c r="F83" s="65"/>
      <c r="G83" s="65"/>
      <c r="H83" s="65"/>
    </row>
    <row r="84" spans="1:10" x14ac:dyDescent="0.35">
      <c r="A84" s="10"/>
      <c r="B84" s="10" t="s">
        <v>15</v>
      </c>
      <c r="C84" s="10"/>
      <c r="D84" s="10"/>
      <c r="E84" s="10"/>
      <c r="F84" s="65"/>
      <c r="G84" s="65"/>
      <c r="H84" s="65"/>
    </row>
  </sheetData>
  <mergeCells count="6">
    <mergeCell ref="H7:H8"/>
    <mergeCell ref="A1:F1"/>
    <mergeCell ref="I14:J14"/>
    <mergeCell ref="A16:A27"/>
    <mergeCell ref="A72:A80"/>
    <mergeCell ref="A28:A71"/>
  </mergeCells>
  <phoneticPr fontId="18" type="noConversion"/>
  <pageMargins left="0.7" right="0.7" top="0.75" bottom="0.75" header="0.3" footer="0.3"/>
  <ignoredErrors>
    <ignoredError sqref="D12" formula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 codeName="Sheet5"/>
  <dimension ref="A1:R209"/>
  <sheetViews>
    <sheetView workbookViewId="0">
      <selection activeCell="F22" sqref="F22"/>
    </sheetView>
  </sheetViews>
  <sheetFormatPr defaultColWidth="8.81640625" defaultRowHeight="14.5" x14ac:dyDescent="0.35"/>
  <cols>
    <col min="1" max="1" width="4.7265625" customWidth="1"/>
    <col min="2" max="5" width="18.7265625" customWidth="1"/>
    <col min="6" max="6" width="16.7265625" customWidth="1"/>
    <col min="7" max="7" width="13.453125" customWidth="1"/>
    <col min="8" max="8" width="14" customWidth="1"/>
    <col min="9" max="9" width="15" customWidth="1"/>
    <col min="10" max="10" width="2.7265625" customWidth="1"/>
    <col min="11" max="11" width="3.26953125" hidden="1" customWidth="1"/>
    <col min="12" max="12" width="23.26953125" customWidth="1"/>
    <col min="13" max="13" width="28.7265625" customWidth="1"/>
    <col min="14" max="14" width="28" customWidth="1"/>
    <col min="15" max="15" width="16.453125" customWidth="1"/>
    <col min="16" max="16" width="5.81640625" customWidth="1"/>
    <col min="17" max="17" width="18.26953125" customWidth="1"/>
  </cols>
  <sheetData>
    <row r="1" spans="1:18" ht="33" customHeight="1" x14ac:dyDescent="0.35">
      <c r="A1" s="10"/>
      <c r="B1" s="68" t="s">
        <v>3</v>
      </c>
      <c r="C1" s="260" t="s">
        <v>7</v>
      </c>
      <c r="D1" s="260"/>
      <c r="E1" s="260"/>
      <c r="F1" s="260"/>
      <c r="K1" s="69"/>
      <c r="L1" s="69"/>
      <c r="M1" s="69"/>
      <c r="N1" s="69"/>
      <c r="O1" s="69"/>
      <c r="P1" s="40"/>
    </row>
    <row r="2" spans="1:18" ht="5.25" customHeight="1" x14ac:dyDescent="0.35">
      <c r="A2" s="10"/>
      <c r="B2" s="70"/>
      <c r="C2" s="10"/>
      <c r="D2" s="10"/>
      <c r="E2" s="10"/>
      <c r="F2" s="10"/>
      <c r="K2" s="40"/>
      <c r="L2" s="40"/>
      <c r="M2" s="40"/>
      <c r="N2" s="40"/>
      <c r="O2" s="40"/>
      <c r="P2" s="40"/>
    </row>
    <row r="3" spans="1:18" ht="28.5" customHeight="1" x14ac:dyDescent="0.35">
      <c r="A3" s="10"/>
      <c r="B3" s="41" t="s">
        <v>0</v>
      </c>
      <c r="C3" s="12" t="s">
        <v>42</v>
      </c>
      <c r="D3" s="12" t="s">
        <v>41</v>
      </c>
      <c r="E3" s="12" t="s">
        <v>43</v>
      </c>
      <c r="F3" s="71"/>
      <c r="K3" s="72"/>
      <c r="L3" s="12" t="s">
        <v>4</v>
      </c>
      <c r="M3" s="12" t="s">
        <v>5</v>
      </c>
      <c r="N3" s="71"/>
      <c r="O3" s="40"/>
      <c r="P3" s="10"/>
    </row>
    <row r="4" spans="1:18" ht="15" customHeight="1" x14ac:dyDescent="0.35">
      <c r="A4" s="10"/>
      <c r="B4" s="14" t="s">
        <v>1</v>
      </c>
      <c r="C4" s="15">
        <v>44</v>
      </c>
      <c r="D4" s="15">
        <v>78</v>
      </c>
      <c r="E4" s="15">
        <v>78</v>
      </c>
      <c r="F4" s="73"/>
      <c r="K4" s="74"/>
      <c r="L4" s="75">
        <f>((2/3)*C4*D4)+((2/3)*C4*D4)*0.0314</f>
        <v>2359.84</v>
      </c>
      <c r="M4" s="76">
        <f>L4*E4</f>
        <v>184067.52</v>
      </c>
      <c r="N4" s="76"/>
      <c r="O4" s="40"/>
      <c r="P4" s="40"/>
    </row>
    <row r="5" spans="1:18" x14ac:dyDescent="0.35">
      <c r="A5" s="10"/>
      <c r="B5" s="77" t="s">
        <v>10</v>
      </c>
      <c r="C5" s="17">
        <f>C4/12</f>
        <v>3.67</v>
      </c>
      <c r="D5" s="17">
        <f>D4/12</f>
        <v>6.5</v>
      </c>
      <c r="E5" s="17">
        <f>E4/12</f>
        <v>6.5</v>
      </c>
      <c r="F5" s="73"/>
      <c r="K5" s="74"/>
      <c r="L5" s="10"/>
      <c r="M5" s="10"/>
      <c r="N5" s="10"/>
      <c r="O5" s="40"/>
      <c r="P5" s="40">
        <v>12</v>
      </c>
    </row>
    <row r="6" spans="1:18" x14ac:dyDescent="0.35">
      <c r="A6" s="10"/>
      <c r="B6" s="10"/>
      <c r="C6" s="10"/>
      <c r="D6" s="10"/>
      <c r="E6" s="10"/>
      <c r="F6" s="70"/>
      <c r="G6" s="78"/>
      <c r="H6" s="78"/>
      <c r="I6" s="78"/>
      <c r="J6" s="78"/>
      <c r="K6" s="79"/>
      <c r="L6" s="80" t="s">
        <v>8</v>
      </c>
      <c r="M6" s="80" t="s">
        <v>9</v>
      </c>
      <c r="N6" s="81"/>
      <c r="O6" s="40"/>
      <c r="P6" s="40">
        <f>12*12</f>
        <v>144</v>
      </c>
    </row>
    <row r="7" spans="1:18" x14ac:dyDescent="0.35">
      <c r="A7" s="10"/>
      <c r="B7" s="10"/>
      <c r="C7" s="10"/>
      <c r="D7" s="10"/>
      <c r="E7" s="10"/>
      <c r="F7" s="70"/>
      <c r="G7" s="78"/>
      <c r="H7" s="78"/>
      <c r="I7" s="78"/>
      <c r="J7" s="78"/>
      <c r="K7" s="79"/>
      <c r="L7" s="82">
        <f>L4/144</f>
        <v>16.39</v>
      </c>
      <c r="M7" s="82">
        <f>(M4/1728)</f>
        <v>106.52</v>
      </c>
      <c r="N7" s="82"/>
      <c r="O7" s="40"/>
      <c r="P7" s="40">
        <f>12*12*12</f>
        <v>1728</v>
      </c>
      <c r="Q7" s="3"/>
    </row>
    <row r="8" spans="1:18" ht="21.75" customHeight="1" x14ac:dyDescent="0.45">
      <c r="A8" s="10"/>
      <c r="B8" s="40"/>
      <c r="C8" s="259" t="s">
        <v>19</v>
      </c>
      <c r="D8" s="259"/>
      <c r="E8" s="259"/>
      <c r="F8" s="261" t="s">
        <v>25</v>
      </c>
      <c r="G8" s="262"/>
      <c r="H8" s="261" t="s">
        <v>28</v>
      </c>
      <c r="I8" s="262"/>
      <c r="J8" s="10"/>
      <c r="K8" s="10"/>
      <c r="L8" s="10"/>
      <c r="M8" s="10"/>
      <c r="N8" s="10"/>
      <c r="O8" s="10"/>
      <c r="P8" s="79"/>
      <c r="Q8" s="2"/>
      <c r="R8" s="2"/>
    </row>
    <row r="9" spans="1:18" ht="49.5" customHeight="1" x14ac:dyDescent="0.5">
      <c r="A9" s="40"/>
      <c r="B9" s="41" t="s">
        <v>17</v>
      </c>
      <c r="C9" s="12" t="s">
        <v>2</v>
      </c>
      <c r="D9" s="12" t="s">
        <v>5</v>
      </c>
      <c r="E9" s="12" t="s">
        <v>6</v>
      </c>
      <c r="F9" s="83" t="s">
        <v>26</v>
      </c>
      <c r="G9" s="84" t="s">
        <v>27</v>
      </c>
      <c r="H9" s="83" t="s">
        <v>26</v>
      </c>
      <c r="I9" s="84" t="s">
        <v>27</v>
      </c>
      <c r="J9" s="10"/>
      <c r="K9" s="10"/>
      <c r="L9" s="257" t="s">
        <v>45</v>
      </c>
      <c r="M9" s="258"/>
      <c r="N9" s="258"/>
      <c r="O9" s="10"/>
    </row>
    <row r="10" spans="1:18" ht="15" customHeight="1" x14ac:dyDescent="0.35">
      <c r="A10" s="252" t="s">
        <v>12</v>
      </c>
      <c r="B10" s="44">
        <v>65</v>
      </c>
      <c r="C10" s="85">
        <v>0</v>
      </c>
      <c r="D10" s="85">
        <v>0</v>
      </c>
      <c r="E10" s="85">
        <v>0</v>
      </c>
      <c r="F10" s="90">
        <f>((B10-$B$22)*($D$4+9)*$E$4)+$F$22</f>
        <v>262626</v>
      </c>
      <c r="G10" s="87">
        <f t="shared" ref="G10:G21" si="0">F10/1728</f>
        <v>151.97999999999999</v>
      </c>
      <c r="H10" s="86">
        <f>F10*0.4</f>
        <v>105050.4</v>
      </c>
      <c r="I10" s="88">
        <f>G10*0.4</f>
        <v>60.79</v>
      </c>
      <c r="J10" s="10"/>
      <c r="K10" s="10"/>
      <c r="L10" s="141" t="s">
        <v>46</v>
      </c>
      <c r="M10" s="42" t="s">
        <v>59</v>
      </c>
      <c r="N10" s="42" t="s">
        <v>60</v>
      </c>
      <c r="O10" s="10"/>
    </row>
    <row r="11" spans="1:18" x14ac:dyDescent="0.35">
      <c r="A11" s="252"/>
      <c r="B11" s="48">
        <v>64</v>
      </c>
      <c r="C11" s="85">
        <v>0</v>
      </c>
      <c r="D11" s="85">
        <v>0</v>
      </c>
      <c r="E11" s="85">
        <v>0</v>
      </c>
      <c r="F11" s="90">
        <f t="shared" ref="F11:F20" si="1">((B11-$B$22)*($D$4+9)*$E$4)+$F$22</f>
        <v>255840</v>
      </c>
      <c r="G11" s="87">
        <f t="shared" si="0"/>
        <v>148.06</v>
      </c>
      <c r="H11" s="90">
        <f>F11*0.4</f>
        <v>102336</v>
      </c>
      <c r="I11" s="87">
        <f t="shared" ref="I11:I74" si="2">G11*0.4</f>
        <v>59.22</v>
      </c>
      <c r="J11" s="10"/>
      <c r="K11" s="10"/>
      <c r="L11" s="137">
        <v>44</v>
      </c>
      <c r="M11" s="138">
        <f t="shared" ref="M11:M54" si="3">(2/3)*($C$4-L11)*$D$4</f>
        <v>0</v>
      </c>
      <c r="N11" s="142">
        <f>M11/$P$6</f>
        <v>0</v>
      </c>
      <c r="O11" s="18"/>
    </row>
    <row r="12" spans="1:18" x14ac:dyDescent="0.35">
      <c r="A12" s="252"/>
      <c r="B12" s="48">
        <v>63</v>
      </c>
      <c r="C12" s="85">
        <v>0</v>
      </c>
      <c r="D12" s="85">
        <v>0</v>
      </c>
      <c r="E12" s="85">
        <v>0</v>
      </c>
      <c r="F12" s="90">
        <f t="shared" si="1"/>
        <v>249054</v>
      </c>
      <c r="G12" s="87">
        <f t="shared" si="0"/>
        <v>144.13</v>
      </c>
      <c r="H12" s="90">
        <f t="shared" ref="H12:H74" si="4">F12*0.4</f>
        <v>99621.6</v>
      </c>
      <c r="I12" s="87">
        <f t="shared" si="2"/>
        <v>57.65</v>
      </c>
      <c r="J12" s="10"/>
      <c r="K12" s="10"/>
      <c r="L12" s="137">
        <v>43</v>
      </c>
      <c r="M12" s="138">
        <f>(2/3)*($C$4-L12)*$D$4</f>
        <v>52</v>
      </c>
      <c r="N12" s="142">
        <f>M12/$P$6</f>
        <v>0.36</v>
      </c>
      <c r="O12" s="10"/>
    </row>
    <row r="13" spans="1:18" ht="15" customHeight="1" x14ac:dyDescent="0.35">
      <c r="A13" s="252"/>
      <c r="B13" s="48">
        <v>62</v>
      </c>
      <c r="C13" s="85">
        <v>0</v>
      </c>
      <c r="D13" s="85">
        <v>0</v>
      </c>
      <c r="E13" s="85">
        <v>0</v>
      </c>
      <c r="F13" s="90">
        <f t="shared" si="1"/>
        <v>242268</v>
      </c>
      <c r="G13" s="87">
        <f t="shared" si="0"/>
        <v>140.19999999999999</v>
      </c>
      <c r="H13" s="90">
        <f t="shared" si="4"/>
        <v>96907.199999999997</v>
      </c>
      <c r="I13" s="87">
        <f t="shared" si="2"/>
        <v>56.08</v>
      </c>
      <c r="J13" s="10"/>
      <c r="K13" s="10"/>
      <c r="L13" s="137">
        <v>42</v>
      </c>
      <c r="M13" s="138">
        <f t="shared" si="3"/>
        <v>104</v>
      </c>
      <c r="N13" s="142">
        <f t="shared" ref="N13:N54" si="5">M13/$P$6</f>
        <v>0.72</v>
      </c>
      <c r="O13" s="10"/>
    </row>
    <row r="14" spans="1:18" x14ac:dyDescent="0.35">
      <c r="A14" s="252"/>
      <c r="B14" s="48">
        <v>61</v>
      </c>
      <c r="C14" s="85">
        <v>0</v>
      </c>
      <c r="D14" s="85">
        <v>0</v>
      </c>
      <c r="E14" s="85">
        <v>0</v>
      </c>
      <c r="F14" s="90">
        <f t="shared" si="1"/>
        <v>235482</v>
      </c>
      <c r="G14" s="87">
        <f t="shared" si="0"/>
        <v>136.27000000000001</v>
      </c>
      <c r="H14" s="90">
        <f t="shared" si="4"/>
        <v>94192.8</v>
      </c>
      <c r="I14" s="87">
        <f t="shared" si="2"/>
        <v>54.51</v>
      </c>
      <c r="J14" s="10"/>
      <c r="K14" s="10"/>
      <c r="L14" s="137">
        <v>41</v>
      </c>
      <c r="M14" s="138">
        <f t="shared" si="3"/>
        <v>156</v>
      </c>
      <c r="N14" s="142">
        <f t="shared" si="5"/>
        <v>1.08</v>
      </c>
      <c r="O14" s="10"/>
    </row>
    <row r="15" spans="1:18" x14ac:dyDescent="0.35">
      <c r="A15" s="252"/>
      <c r="B15" s="48">
        <v>60</v>
      </c>
      <c r="C15" s="85">
        <v>0</v>
      </c>
      <c r="D15" s="85">
        <v>0</v>
      </c>
      <c r="E15" s="85">
        <v>0</v>
      </c>
      <c r="F15" s="90">
        <f t="shared" si="1"/>
        <v>228696</v>
      </c>
      <c r="G15" s="87">
        <f t="shared" si="0"/>
        <v>132.35</v>
      </c>
      <c r="H15" s="90">
        <f t="shared" si="4"/>
        <v>91478.399999999994</v>
      </c>
      <c r="I15" s="87">
        <f t="shared" si="2"/>
        <v>52.94</v>
      </c>
      <c r="J15" s="10"/>
      <c r="K15" s="10"/>
      <c r="L15" s="137">
        <v>40</v>
      </c>
      <c r="M15" s="138">
        <f t="shared" si="3"/>
        <v>208</v>
      </c>
      <c r="N15" s="142">
        <f t="shared" si="5"/>
        <v>1.44</v>
      </c>
      <c r="O15" s="10"/>
    </row>
    <row r="16" spans="1:18" x14ac:dyDescent="0.35">
      <c r="A16" s="252"/>
      <c r="B16" s="48">
        <v>59</v>
      </c>
      <c r="C16" s="85">
        <v>0</v>
      </c>
      <c r="D16" s="85">
        <v>0</v>
      </c>
      <c r="E16" s="85">
        <v>0</v>
      </c>
      <c r="F16" s="90">
        <f t="shared" si="1"/>
        <v>221910</v>
      </c>
      <c r="G16" s="87">
        <f t="shared" si="0"/>
        <v>128.41999999999999</v>
      </c>
      <c r="H16" s="90">
        <f t="shared" si="4"/>
        <v>88764</v>
      </c>
      <c r="I16" s="87">
        <f t="shared" si="2"/>
        <v>51.37</v>
      </c>
      <c r="J16" s="10"/>
      <c r="K16" s="10"/>
      <c r="L16" s="137">
        <v>39</v>
      </c>
      <c r="M16" s="138">
        <f t="shared" si="3"/>
        <v>260</v>
      </c>
      <c r="N16" s="142">
        <f t="shared" si="5"/>
        <v>1.81</v>
      </c>
      <c r="O16" s="10"/>
    </row>
    <row r="17" spans="1:15" x14ac:dyDescent="0.35">
      <c r="A17" s="252"/>
      <c r="B17" s="48">
        <v>58</v>
      </c>
      <c r="C17" s="85">
        <v>0</v>
      </c>
      <c r="D17" s="85">
        <v>0</v>
      </c>
      <c r="E17" s="85">
        <v>0</v>
      </c>
      <c r="F17" s="90">
        <f t="shared" si="1"/>
        <v>215124</v>
      </c>
      <c r="G17" s="87">
        <f t="shared" si="0"/>
        <v>124.49</v>
      </c>
      <c r="H17" s="90">
        <f t="shared" si="4"/>
        <v>86049.600000000006</v>
      </c>
      <c r="I17" s="87">
        <f t="shared" si="2"/>
        <v>49.8</v>
      </c>
      <c r="J17" s="10"/>
      <c r="K17" s="10"/>
      <c r="L17" s="139">
        <v>38</v>
      </c>
      <c r="M17" s="138">
        <f t="shared" si="3"/>
        <v>312</v>
      </c>
      <c r="N17" s="142">
        <f t="shared" si="5"/>
        <v>2.17</v>
      </c>
      <c r="O17" s="10"/>
    </row>
    <row r="18" spans="1:15" x14ac:dyDescent="0.35">
      <c r="A18" s="252"/>
      <c r="B18" s="48">
        <v>57</v>
      </c>
      <c r="C18" s="85">
        <v>0</v>
      </c>
      <c r="D18" s="85">
        <v>0</v>
      </c>
      <c r="E18" s="85">
        <v>0</v>
      </c>
      <c r="F18" s="90">
        <f t="shared" si="1"/>
        <v>208338</v>
      </c>
      <c r="G18" s="87">
        <f t="shared" si="0"/>
        <v>120.57</v>
      </c>
      <c r="H18" s="90">
        <f t="shared" si="4"/>
        <v>83335.199999999997</v>
      </c>
      <c r="I18" s="87">
        <f t="shared" si="2"/>
        <v>48.23</v>
      </c>
      <c r="J18" s="10"/>
      <c r="K18" s="10"/>
      <c r="L18" s="140">
        <v>37</v>
      </c>
      <c r="M18" s="138">
        <f t="shared" si="3"/>
        <v>364</v>
      </c>
      <c r="N18" s="142">
        <f t="shared" si="5"/>
        <v>2.5299999999999998</v>
      </c>
      <c r="O18" s="10"/>
    </row>
    <row r="19" spans="1:15" x14ac:dyDescent="0.35">
      <c r="A19" s="252"/>
      <c r="B19" s="48">
        <v>56</v>
      </c>
      <c r="C19" s="85">
        <v>0</v>
      </c>
      <c r="D19" s="85">
        <v>0</v>
      </c>
      <c r="E19" s="85">
        <v>0</v>
      </c>
      <c r="F19" s="90">
        <f t="shared" si="1"/>
        <v>201552</v>
      </c>
      <c r="G19" s="87">
        <f t="shared" si="0"/>
        <v>116.64</v>
      </c>
      <c r="H19" s="90">
        <f t="shared" si="4"/>
        <v>80620.800000000003</v>
      </c>
      <c r="I19" s="87">
        <f t="shared" si="2"/>
        <v>46.66</v>
      </c>
      <c r="J19" s="10"/>
      <c r="K19" s="10"/>
      <c r="L19" s="140">
        <v>36</v>
      </c>
      <c r="M19" s="138">
        <f t="shared" si="3"/>
        <v>416</v>
      </c>
      <c r="N19" s="142">
        <f t="shared" si="5"/>
        <v>2.89</v>
      </c>
      <c r="O19" s="10"/>
    </row>
    <row r="20" spans="1:15" x14ac:dyDescent="0.35">
      <c r="A20" s="252"/>
      <c r="B20" s="48">
        <v>55</v>
      </c>
      <c r="C20" s="85">
        <v>0</v>
      </c>
      <c r="D20" s="85">
        <v>0</v>
      </c>
      <c r="E20" s="85">
        <v>0</v>
      </c>
      <c r="F20" s="90">
        <f t="shared" si="1"/>
        <v>194766</v>
      </c>
      <c r="G20" s="87">
        <f t="shared" si="0"/>
        <v>112.71</v>
      </c>
      <c r="H20" s="90">
        <f t="shared" si="4"/>
        <v>77906.399999999994</v>
      </c>
      <c r="I20" s="87">
        <f t="shared" si="2"/>
        <v>45.08</v>
      </c>
      <c r="J20" s="10"/>
      <c r="K20" s="10"/>
      <c r="L20" s="140">
        <v>35</v>
      </c>
      <c r="M20" s="138">
        <f t="shared" si="3"/>
        <v>468</v>
      </c>
      <c r="N20" s="142">
        <f t="shared" si="5"/>
        <v>3.25</v>
      </c>
      <c r="O20" s="10"/>
    </row>
    <row r="21" spans="1:15" x14ac:dyDescent="0.35">
      <c r="A21" s="253"/>
      <c r="B21" s="51">
        <v>54</v>
      </c>
      <c r="C21" s="93">
        <v>0</v>
      </c>
      <c r="D21" s="94">
        <v>0</v>
      </c>
      <c r="E21" s="94">
        <v>0</v>
      </c>
      <c r="F21" s="95">
        <f>((B21-$B$22)*($D$4+9)*$E$4)+$F$22</f>
        <v>187980</v>
      </c>
      <c r="G21" s="96">
        <f t="shared" si="0"/>
        <v>108.78</v>
      </c>
      <c r="H21" s="95">
        <f t="shared" si="4"/>
        <v>75192</v>
      </c>
      <c r="I21" s="96">
        <f t="shared" si="2"/>
        <v>43.51</v>
      </c>
      <c r="J21" s="10"/>
      <c r="K21" s="10"/>
      <c r="L21" s="140">
        <v>34</v>
      </c>
      <c r="M21" s="138">
        <f t="shared" si="3"/>
        <v>520</v>
      </c>
      <c r="N21" s="142">
        <f t="shared" si="5"/>
        <v>3.61</v>
      </c>
      <c r="O21" s="10"/>
    </row>
    <row r="22" spans="1:15" x14ac:dyDescent="0.35">
      <c r="A22" s="263" t="s">
        <v>16</v>
      </c>
      <c r="B22" s="57">
        <v>53</v>
      </c>
      <c r="C22" s="91">
        <f>((2/3)*C4*$D$4)</f>
        <v>2288</v>
      </c>
      <c r="D22" s="15">
        <f t="shared" ref="D22:D65" si="6">C22*$E$4</f>
        <v>178464</v>
      </c>
      <c r="E22" s="15">
        <f t="shared" ref="E22:E64" si="7">(D22/1728)</f>
        <v>103.28</v>
      </c>
      <c r="F22" s="86">
        <f>(((B22-$B$66)*($D$4+9)*$E$4)-D22)+$F$66</f>
        <v>181194</v>
      </c>
      <c r="G22" s="88">
        <f>F22/1728</f>
        <v>104.86</v>
      </c>
      <c r="H22" s="86">
        <f t="shared" si="4"/>
        <v>72477.600000000006</v>
      </c>
      <c r="I22" s="88">
        <f t="shared" si="2"/>
        <v>41.94</v>
      </c>
      <c r="J22" s="10"/>
      <c r="K22" s="10"/>
      <c r="L22" s="140">
        <v>33</v>
      </c>
      <c r="M22" s="138">
        <f t="shared" si="3"/>
        <v>572</v>
      </c>
      <c r="N22" s="142">
        <f t="shared" si="5"/>
        <v>3.97</v>
      </c>
      <c r="O22" s="10"/>
    </row>
    <row r="23" spans="1:15" x14ac:dyDescent="0.35">
      <c r="A23" s="264"/>
      <c r="B23" s="57">
        <v>52</v>
      </c>
      <c r="C23" s="97">
        <f>($C$22-M12)</f>
        <v>2236</v>
      </c>
      <c r="D23" s="15">
        <f t="shared" si="6"/>
        <v>174408</v>
      </c>
      <c r="E23" s="15">
        <f t="shared" si="7"/>
        <v>100.93</v>
      </c>
      <c r="F23" s="90">
        <f t="shared" ref="F23:F64" si="8">(((B23-$B$66)*($D$4+9)*$E$4)-D23)+$F$66</f>
        <v>178464</v>
      </c>
      <c r="G23" s="87">
        <f t="shared" ref="G23:G65" si="9">F23/1728</f>
        <v>103.28</v>
      </c>
      <c r="H23" s="90">
        <f t="shared" si="4"/>
        <v>71385.600000000006</v>
      </c>
      <c r="I23" s="87">
        <f t="shared" si="2"/>
        <v>41.31</v>
      </c>
      <c r="J23" s="10"/>
      <c r="K23" s="10"/>
      <c r="L23" s="140">
        <v>32</v>
      </c>
      <c r="M23" s="138">
        <f t="shared" si="3"/>
        <v>624</v>
      </c>
      <c r="N23" s="142">
        <f t="shared" si="5"/>
        <v>4.33</v>
      </c>
      <c r="O23" s="10"/>
    </row>
    <row r="24" spans="1:15" x14ac:dyDescent="0.35">
      <c r="A24" s="264"/>
      <c r="B24" s="57">
        <v>51</v>
      </c>
      <c r="C24" s="97">
        <f t="shared" ref="C24:C64" si="10">($C$22-M13)</f>
        <v>2184</v>
      </c>
      <c r="D24" s="15">
        <f t="shared" si="6"/>
        <v>170352</v>
      </c>
      <c r="E24" s="15">
        <f t="shared" si="7"/>
        <v>98.58</v>
      </c>
      <c r="F24" s="90">
        <f t="shared" si="8"/>
        <v>175734</v>
      </c>
      <c r="G24" s="87">
        <f t="shared" si="9"/>
        <v>101.7</v>
      </c>
      <c r="H24" s="90">
        <f t="shared" si="4"/>
        <v>70293.600000000006</v>
      </c>
      <c r="I24" s="87">
        <f t="shared" si="2"/>
        <v>40.68</v>
      </c>
      <c r="J24" s="10"/>
      <c r="K24" s="10"/>
      <c r="L24" s="140">
        <v>31</v>
      </c>
      <c r="M24" s="138">
        <f t="shared" si="3"/>
        <v>676</v>
      </c>
      <c r="N24" s="142">
        <f t="shared" si="5"/>
        <v>4.6900000000000004</v>
      </c>
      <c r="O24" s="10"/>
    </row>
    <row r="25" spans="1:15" x14ac:dyDescent="0.35">
      <c r="A25" s="264"/>
      <c r="B25" s="57">
        <v>50</v>
      </c>
      <c r="C25" s="97">
        <f t="shared" si="10"/>
        <v>2132</v>
      </c>
      <c r="D25" s="15">
        <f t="shared" si="6"/>
        <v>166296</v>
      </c>
      <c r="E25" s="15">
        <f t="shared" si="7"/>
        <v>96.24</v>
      </c>
      <c r="F25" s="90">
        <f t="shared" si="8"/>
        <v>173004</v>
      </c>
      <c r="G25" s="87">
        <f t="shared" si="9"/>
        <v>100.12</v>
      </c>
      <c r="H25" s="90">
        <f t="shared" si="4"/>
        <v>69201.600000000006</v>
      </c>
      <c r="I25" s="87">
        <f t="shared" si="2"/>
        <v>40.049999999999997</v>
      </c>
      <c r="J25" s="10"/>
      <c r="K25" s="10"/>
      <c r="L25" s="140">
        <v>30</v>
      </c>
      <c r="M25" s="138">
        <f t="shared" si="3"/>
        <v>728</v>
      </c>
      <c r="N25" s="142">
        <f t="shared" si="5"/>
        <v>5.0599999999999996</v>
      </c>
      <c r="O25" s="10"/>
    </row>
    <row r="26" spans="1:15" x14ac:dyDescent="0.35">
      <c r="A26" s="264"/>
      <c r="B26" s="57">
        <v>49</v>
      </c>
      <c r="C26" s="97">
        <f t="shared" si="10"/>
        <v>2080</v>
      </c>
      <c r="D26" s="15">
        <f t="shared" si="6"/>
        <v>162240</v>
      </c>
      <c r="E26" s="15">
        <f t="shared" si="7"/>
        <v>93.89</v>
      </c>
      <c r="F26" s="90">
        <f t="shared" si="8"/>
        <v>170274</v>
      </c>
      <c r="G26" s="87">
        <f t="shared" si="9"/>
        <v>98.54</v>
      </c>
      <c r="H26" s="90">
        <f t="shared" si="4"/>
        <v>68109.600000000006</v>
      </c>
      <c r="I26" s="87">
        <f t="shared" si="2"/>
        <v>39.42</v>
      </c>
      <c r="J26" s="10"/>
      <c r="K26" s="10"/>
      <c r="L26" s="140">
        <v>29</v>
      </c>
      <c r="M26" s="138">
        <f t="shared" si="3"/>
        <v>780</v>
      </c>
      <c r="N26" s="142">
        <f t="shared" si="5"/>
        <v>5.42</v>
      </c>
      <c r="O26" s="10"/>
    </row>
    <row r="27" spans="1:15" x14ac:dyDescent="0.35">
      <c r="A27" s="264"/>
      <c r="B27" s="57">
        <v>48</v>
      </c>
      <c r="C27" s="97">
        <f t="shared" si="10"/>
        <v>2028</v>
      </c>
      <c r="D27" s="15">
        <f t="shared" si="6"/>
        <v>158184</v>
      </c>
      <c r="E27" s="15">
        <f t="shared" si="7"/>
        <v>91.54</v>
      </c>
      <c r="F27" s="90">
        <f t="shared" si="8"/>
        <v>167544</v>
      </c>
      <c r="G27" s="87">
        <f t="shared" si="9"/>
        <v>96.96</v>
      </c>
      <c r="H27" s="90">
        <f t="shared" si="4"/>
        <v>67017.600000000006</v>
      </c>
      <c r="I27" s="87">
        <f t="shared" si="2"/>
        <v>38.78</v>
      </c>
      <c r="J27" s="10"/>
      <c r="K27" s="10"/>
      <c r="L27" s="140">
        <v>28</v>
      </c>
      <c r="M27" s="138">
        <f t="shared" si="3"/>
        <v>832</v>
      </c>
      <c r="N27" s="142">
        <f t="shared" si="5"/>
        <v>5.78</v>
      </c>
      <c r="O27" s="10"/>
    </row>
    <row r="28" spans="1:15" x14ac:dyDescent="0.35">
      <c r="A28" s="264"/>
      <c r="B28" s="58">
        <v>47</v>
      </c>
      <c r="C28" s="97">
        <f t="shared" si="10"/>
        <v>1976</v>
      </c>
      <c r="D28" s="15">
        <f t="shared" si="6"/>
        <v>154128</v>
      </c>
      <c r="E28" s="15">
        <f t="shared" si="7"/>
        <v>89.19</v>
      </c>
      <c r="F28" s="90">
        <f t="shared" si="8"/>
        <v>164814</v>
      </c>
      <c r="G28" s="87">
        <f t="shared" si="9"/>
        <v>95.38</v>
      </c>
      <c r="H28" s="90">
        <f t="shared" si="4"/>
        <v>65925.600000000006</v>
      </c>
      <c r="I28" s="87">
        <f t="shared" si="2"/>
        <v>38.15</v>
      </c>
      <c r="J28" s="10"/>
      <c r="K28" s="10"/>
      <c r="L28" s="140">
        <v>27</v>
      </c>
      <c r="M28" s="138">
        <f t="shared" si="3"/>
        <v>884</v>
      </c>
      <c r="N28" s="142">
        <f t="shared" si="5"/>
        <v>6.14</v>
      </c>
      <c r="O28" s="10"/>
    </row>
    <row r="29" spans="1:15" x14ac:dyDescent="0.35">
      <c r="A29" s="264"/>
      <c r="B29" s="60">
        <v>46</v>
      </c>
      <c r="C29" s="97">
        <f t="shared" si="10"/>
        <v>1924</v>
      </c>
      <c r="D29" s="15">
        <f t="shared" si="6"/>
        <v>150072</v>
      </c>
      <c r="E29" s="15">
        <f t="shared" si="7"/>
        <v>86.85</v>
      </c>
      <c r="F29" s="90">
        <f t="shared" si="8"/>
        <v>162084</v>
      </c>
      <c r="G29" s="87">
        <f t="shared" si="9"/>
        <v>93.8</v>
      </c>
      <c r="H29" s="90">
        <f t="shared" si="4"/>
        <v>64833.599999999999</v>
      </c>
      <c r="I29" s="87">
        <f t="shared" si="2"/>
        <v>37.520000000000003</v>
      </c>
      <c r="J29" s="10"/>
      <c r="K29" s="10"/>
      <c r="L29" s="140">
        <v>26</v>
      </c>
      <c r="M29" s="138">
        <f t="shared" si="3"/>
        <v>936</v>
      </c>
      <c r="N29" s="142">
        <f t="shared" si="5"/>
        <v>6.5</v>
      </c>
      <c r="O29" s="10"/>
    </row>
    <row r="30" spans="1:15" x14ac:dyDescent="0.35">
      <c r="A30" s="264"/>
      <c r="B30" s="60">
        <v>45</v>
      </c>
      <c r="C30" s="97">
        <f t="shared" si="10"/>
        <v>1872</v>
      </c>
      <c r="D30" s="15">
        <f t="shared" si="6"/>
        <v>146016</v>
      </c>
      <c r="E30" s="15">
        <f t="shared" si="7"/>
        <v>84.5</v>
      </c>
      <c r="F30" s="90">
        <f t="shared" si="8"/>
        <v>159354</v>
      </c>
      <c r="G30" s="87">
        <f t="shared" si="9"/>
        <v>92.22</v>
      </c>
      <c r="H30" s="90">
        <f t="shared" si="4"/>
        <v>63741.599999999999</v>
      </c>
      <c r="I30" s="87">
        <f t="shared" si="2"/>
        <v>36.89</v>
      </c>
      <c r="J30" s="10"/>
      <c r="K30" s="10"/>
      <c r="L30" s="140">
        <v>25</v>
      </c>
      <c r="M30" s="138">
        <f t="shared" si="3"/>
        <v>988</v>
      </c>
      <c r="N30" s="142">
        <f t="shared" si="5"/>
        <v>6.86</v>
      </c>
      <c r="O30" s="10"/>
    </row>
    <row r="31" spans="1:15" x14ac:dyDescent="0.35">
      <c r="A31" s="264"/>
      <c r="B31" s="60">
        <v>44</v>
      </c>
      <c r="C31" s="97">
        <f t="shared" si="10"/>
        <v>1820</v>
      </c>
      <c r="D31" s="15">
        <f t="shared" si="6"/>
        <v>141960</v>
      </c>
      <c r="E31" s="15">
        <f t="shared" si="7"/>
        <v>82.15</v>
      </c>
      <c r="F31" s="90">
        <f t="shared" si="8"/>
        <v>156624</v>
      </c>
      <c r="G31" s="87">
        <f t="shared" si="9"/>
        <v>90.64</v>
      </c>
      <c r="H31" s="90">
        <f t="shared" si="4"/>
        <v>62649.599999999999</v>
      </c>
      <c r="I31" s="87">
        <f t="shared" si="2"/>
        <v>36.26</v>
      </c>
      <c r="J31" s="10"/>
      <c r="K31" s="10"/>
      <c r="L31" s="140">
        <v>24</v>
      </c>
      <c r="M31" s="138">
        <f t="shared" si="3"/>
        <v>1040</v>
      </c>
      <c r="N31" s="142">
        <f t="shared" si="5"/>
        <v>7.22</v>
      </c>
      <c r="O31" s="10"/>
    </row>
    <row r="32" spans="1:15" x14ac:dyDescent="0.35">
      <c r="A32" s="264"/>
      <c r="B32" s="60">
        <v>43</v>
      </c>
      <c r="C32" s="97">
        <f t="shared" si="10"/>
        <v>1768</v>
      </c>
      <c r="D32" s="15">
        <f t="shared" si="6"/>
        <v>137904</v>
      </c>
      <c r="E32" s="15">
        <f t="shared" si="7"/>
        <v>79.81</v>
      </c>
      <c r="F32" s="90">
        <f t="shared" si="8"/>
        <v>153894</v>
      </c>
      <c r="G32" s="87">
        <f t="shared" si="9"/>
        <v>89.06</v>
      </c>
      <c r="H32" s="90">
        <f t="shared" si="4"/>
        <v>61557.599999999999</v>
      </c>
      <c r="I32" s="87">
        <f t="shared" si="2"/>
        <v>35.619999999999997</v>
      </c>
      <c r="J32" s="10"/>
      <c r="K32" s="10"/>
      <c r="L32" s="140">
        <v>23</v>
      </c>
      <c r="M32" s="138">
        <f t="shared" si="3"/>
        <v>1092</v>
      </c>
      <c r="N32" s="142">
        <f t="shared" si="5"/>
        <v>7.58</v>
      </c>
      <c r="O32" s="10"/>
    </row>
    <row r="33" spans="1:15" x14ac:dyDescent="0.35">
      <c r="A33" s="264"/>
      <c r="B33" s="60">
        <v>42</v>
      </c>
      <c r="C33" s="97">
        <f t="shared" si="10"/>
        <v>1716</v>
      </c>
      <c r="D33" s="15">
        <f t="shared" si="6"/>
        <v>133848</v>
      </c>
      <c r="E33" s="15">
        <f t="shared" si="7"/>
        <v>77.459999999999994</v>
      </c>
      <c r="F33" s="90">
        <f t="shared" si="8"/>
        <v>151164</v>
      </c>
      <c r="G33" s="87">
        <f t="shared" si="9"/>
        <v>87.48</v>
      </c>
      <c r="H33" s="90">
        <f t="shared" si="4"/>
        <v>60465.599999999999</v>
      </c>
      <c r="I33" s="87">
        <f t="shared" si="2"/>
        <v>34.99</v>
      </c>
      <c r="J33" s="10"/>
      <c r="K33" s="10"/>
      <c r="L33" s="140">
        <v>22</v>
      </c>
      <c r="M33" s="138">
        <f t="shared" si="3"/>
        <v>1144</v>
      </c>
      <c r="N33" s="142">
        <f t="shared" si="5"/>
        <v>7.94</v>
      </c>
      <c r="O33" s="10"/>
    </row>
    <row r="34" spans="1:15" x14ac:dyDescent="0.35">
      <c r="A34" s="264"/>
      <c r="B34" s="60">
        <v>41</v>
      </c>
      <c r="C34" s="97">
        <f t="shared" si="10"/>
        <v>1664</v>
      </c>
      <c r="D34" s="15">
        <f t="shared" si="6"/>
        <v>129792</v>
      </c>
      <c r="E34" s="15">
        <f t="shared" si="7"/>
        <v>75.11</v>
      </c>
      <c r="F34" s="90">
        <f t="shared" si="8"/>
        <v>148434</v>
      </c>
      <c r="G34" s="87">
        <f t="shared" si="9"/>
        <v>85.9</v>
      </c>
      <c r="H34" s="90">
        <f t="shared" si="4"/>
        <v>59373.599999999999</v>
      </c>
      <c r="I34" s="87">
        <f t="shared" si="2"/>
        <v>34.36</v>
      </c>
      <c r="J34" s="10"/>
      <c r="K34" s="10"/>
      <c r="L34" s="140">
        <v>21</v>
      </c>
      <c r="M34" s="138">
        <f t="shared" si="3"/>
        <v>1196</v>
      </c>
      <c r="N34" s="142">
        <f t="shared" si="5"/>
        <v>8.31</v>
      </c>
      <c r="O34" s="10"/>
    </row>
    <row r="35" spans="1:15" x14ac:dyDescent="0.35">
      <c r="A35" s="264"/>
      <c r="B35" s="60">
        <v>40</v>
      </c>
      <c r="C35" s="97">
        <f t="shared" si="10"/>
        <v>1612</v>
      </c>
      <c r="D35" s="15">
        <f t="shared" si="6"/>
        <v>125736</v>
      </c>
      <c r="E35" s="15">
        <f t="shared" si="7"/>
        <v>72.760000000000005</v>
      </c>
      <c r="F35" s="90">
        <f t="shared" si="8"/>
        <v>145704</v>
      </c>
      <c r="G35" s="87">
        <f t="shared" si="9"/>
        <v>84.32</v>
      </c>
      <c r="H35" s="90">
        <f t="shared" si="4"/>
        <v>58281.599999999999</v>
      </c>
      <c r="I35" s="87">
        <f t="shared" si="2"/>
        <v>33.729999999999997</v>
      </c>
      <c r="J35" s="10"/>
      <c r="K35" s="10"/>
      <c r="L35" s="140">
        <v>20</v>
      </c>
      <c r="M35" s="138">
        <f t="shared" si="3"/>
        <v>1248</v>
      </c>
      <c r="N35" s="142">
        <f t="shared" si="5"/>
        <v>8.67</v>
      </c>
      <c r="O35" s="10"/>
    </row>
    <row r="36" spans="1:15" x14ac:dyDescent="0.35">
      <c r="A36" s="264"/>
      <c r="B36" s="60">
        <v>39</v>
      </c>
      <c r="C36" s="97">
        <f t="shared" si="10"/>
        <v>1560</v>
      </c>
      <c r="D36" s="15">
        <f t="shared" si="6"/>
        <v>121680</v>
      </c>
      <c r="E36" s="15">
        <f t="shared" si="7"/>
        <v>70.42</v>
      </c>
      <c r="F36" s="90">
        <f t="shared" si="8"/>
        <v>142974</v>
      </c>
      <c r="G36" s="87">
        <f t="shared" si="9"/>
        <v>82.74</v>
      </c>
      <c r="H36" s="90">
        <f t="shared" si="4"/>
        <v>57189.599999999999</v>
      </c>
      <c r="I36" s="87">
        <f t="shared" si="2"/>
        <v>33.1</v>
      </c>
      <c r="J36" s="10"/>
      <c r="K36" s="10"/>
      <c r="L36" s="140">
        <v>19</v>
      </c>
      <c r="M36" s="138">
        <f t="shared" si="3"/>
        <v>1300</v>
      </c>
      <c r="N36" s="142">
        <f t="shared" si="5"/>
        <v>9.0299999999999994</v>
      </c>
      <c r="O36" s="10"/>
    </row>
    <row r="37" spans="1:15" x14ac:dyDescent="0.35">
      <c r="A37" s="264"/>
      <c r="B37" s="60">
        <v>38</v>
      </c>
      <c r="C37" s="97">
        <f t="shared" si="10"/>
        <v>1508</v>
      </c>
      <c r="D37" s="15">
        <f t="shared" si="6"/>
        <v>117624</v>
      </c>
      <c r="E37" s="15">
        <f t="shared" si="7"/>
        <v>68.069999999999993</v>
      </c>
      <c r="F37" s="90">
        <f t="shared" si="8"/>
        <v>140244</v>
      </c>
      <c r="G37" s="87">
        <f t="shared" si="9"/>
        <v>81.16</v>
      </c>
      <c r="H37" s="90">
        <f t="shared" si="4"/>
        <v>56097.599999999999</v>
      </c>
      <c r="I37" s="87">
        <f t="shared" si="2"/>
        <v>32.46</v>
      </c>
      <c r="J37" s="10"/>
      <c r="K37" s="10"/>
      <c r="L37" s="140">
        <v>18</v>
      </c>
      <c r="M37" s="138">
        <f t="shared" si="3"/>
        <v>1352</v>
      </c>
      <c r="N37" s="142">
        <f t="shared" si="5"/>
        <v>9.39</v>
      </c>
      <c r="O37" s="10"/>
    </row>
    <row r="38" spans="1:15" x14ac:dyDescent="0.35">
      <c r="A38" s="264"/>
      <c r="B38" s="60">
        <v>37</v>
      </c>
      <c r="C38" s="97">
        <f t="shared" si="10"/>
        <v>1456</v>
      </c>
      <c r="D38" s="15">
        <f t="shared" si="6"/>
        <v>113568</v>
      </c>
      <c r="E38" s="15">
        <f t="shared" si="7"/>
        <v>65.72</v>
      </c>
      <c r="F38" s="90">
        <f t="shared" si="8"/>
        <v>137514</v>
      </c>
      <c r="G38" s="87">
        <f t="shared" si="9"/>
        <v>79.58</v>
      </c>
      <c r="H38" s="90">
        <f t="shared" si="4"/>
        <v>55005.599999999999</v>
      </c>
      <c r="I38" s="87">
        <f t="shared" si="2"/>
        <v>31.83</v>
      </c>
      <c r="J38" s="10"/>
      <c r="K38" s="10"/>
      <c r="L38" s="140">
        <v>17</v>
      </c>
      <c r="M38" s="138">
        <f t="shared" si="3"/>
        <v>1404</v>
      </c>
      <c r="N38" s="142">
        <f t="shared" si="5"/>
        <v>9.75</v>
      </c>
      <c r="O38" s="10"/>
    </row>
    <row r="39" spans="1:15" x14ac:dyDescent="0.35">
      <c r="A39" s="264"/>
      <c r="B39" s="60">
        <v>36</v>
      </c>
      <c r="C39" s="97">
        <f t="shared" si="10"/>
        <v>1404</v>
      </c>
      <c r="D39" s="15">
        <f t="shared" si="6"/>
        <v>109512</v>
      </c>
      <c r="E39" s="15">
        <f t="shared" si="7"/>
        <v>63.38</v>
      </c>
      <c r="F39" s="90">
        <f t="shared" si="8"/>
        <v>134784</v>
      </c>
      <c r="G39" s="87">
        <f t="shared" si="9"/>
        <v>78</v>
      </c>
      <c r="H39" s="90">
        <f t="shared" si="4"/>
        <v>53913.599999999999</v>
      </c>
      <c r="I39" s="87">
        <f t="shared" si="2"/>
        <v>31.2</v>
      </c>
      <c r="J39" s="10"/>
      <c r="K39" s="10"/>
      <c r="L39" s="140">
        <v>16</v>
      </c>
      <c r="M39" s="138">
        <f t="shared" si="3"/>
        <v>1456</v>
      </c>
      <c r="N39" s="142">
        <f t="shared" si="5"/>
        <v>10.11</v>
      </c>
      <c r="O39" s="10"/>
    </row>
    <row r="40" spans="1:15" x14ac:dyDescent="0.35">
      <c r="A40" s="264"/>
      <c r="B40" s="60">
        <v>35</v>
      </c>
      <c r="C40" s="97">
        <f t="shared" si="10"/>
        <v>1352</v>
      </c>
      <c r="D40" s="15">
        <f t="shared" si="6"/>
        <v>105456</v>
      </c>
      <c r="E40" s="15">
        <f t="shared" si="7"/>
        <v>61.03</v>
      </c>
      <c r="F40" s="90">
        <f t="shared" si="8"/>
        <v>132054</v>
      </c>
      <c r="G40" s="87">
        <f t="shared" si="9"/>
        <v>76.42</v>
      </c>
      <c r="H40" s="90">
        <f t="shared" si="4"/>
        <v>52821.599999999999</v>
      </c>
      <c r="I40" s="87">
        <f t="shared" si="2"/>
        <v>30.57</v>
      </c>
      <c r="J40" s="10"/>
      <c r="K40" s="10"/>
      <c r="L40" s="140">
        <v>15</v>
      </c>
      <c r="M40" s="138">
        <f t="shared" si="3"/>
        <v>1508</v>
      </c>
      <c r="N40" s="142">
        <f t="shared" si="5"/>
        <v>10.47</v>
      </c>
      <c r="O40" s="10"/>
    </row>
    <row r="41" spans="1:15" x14ac:dyDescent="0.35">
      <c r="A41" s="264"/>
      <c r="B41" s="60">
        <v>34</v>
      </c>
      <c r="C41" s="97">
        <f t="shared" si="10"/>
        <v>1300</v>
      </c>
      <c r="D41" s="15">
        <f t="shared" si="6"/>
        <v>101400</v>
      </c>
      <c r="E41" s="15">
        <f t="shared" si="7"/>
        <v>58.68</v>
      </c>
      <c r="F41" s="90">
        <f t="shared" si="8"/>
        <v>129324</v>
      </c>
      <c r="G41" s="87">
        <f t="shared" si="9"/>
        <v>74.84</v>
      </c>
      <c r="H41" s="90">
        <f t="shared" si="4"/>
        <v>51729.599999999999</v>
      </c>
      <c r="I41" s="87">
        <f t="shared" si="2"/>
        <v>29.94</v>
      </c>
      <c r="J41" s="10"/>
      <c r="K41" s="10"/>
      <c r="L41" s="140">
        <v>14</v>
      </c>
      <c r="M41" s="138">
        <f t="shared" si="3"/>
        <v>1560</v>
      </c>
      <c r="N41" s="142">
        <f t="shared" si="5"/>
        <v>10.83</v>
      </c>
      <c r="O41" s="10"/>
    </row>
    <row r="42" spans="1:15" x14ac:dyDescent="0.35">
      <c r="A42" s="264"/>
      <c r="B42" s="60">
        <v>33</v>
      </c>
      <c r="C42" s="97">
        <f t="shared" si="10"/>
        <v>1248</v>
      </c>
      <c r="D42" s="15">
        <f t="shared" si="6"/>
        <v>97344</v>
      </c>
      <c r="E42" s="15">
        <f t="shared" si="7"/>
        <v>56.33</v>
      </c>
      <c r="F42" s="90">
        <f t="shared" si="8"/>
        <v>126594</v>
      </c>
      <c r="G42" s="87">
        <f t="shared" si="9"/>
        <v>73.260000000000005</v>
      </c>
      <c r="H42" s="90">
        <f t="shared" si="4"/>
        <v>50637.599999999999</v>
      </c>
      <c r="I42" s="87">
        <f t="shared" si="2"/>
        <v>29.3</v>
      </c>
      <c r="J42" s="10"/>
      <c r="K42" s="10"/>
      <c r="L42" s="140">
        <v>13</v>
      </c>
      <c r="M42" s="138">
        <f t="shared" si="3"/>
        <v>1612</v>
      </c>
      <c r="N42" s="142">
        <f t="shared" si="5"/>
        <v>11.19</v>
      </c>
      <c r="O42" s="10"/>
    </row>
    <row r="43" spans="1:15" x14ac:dyDescent="0.35">
      <c r="A43" s="264"/>
      <c r="B43" s="60">
        <v>32</v>
      </c>
      <c r="C43" s="97">
        <f t="shared" si="10"/>
        <v>1196</v>
      </c>
      <c r="D43" s="15">
        <f t="shared" si="6"/>
        <v>93288</v>
      </c>
      <c r="E43" s="15">
        <f t="shared" si="7"/>
        <v>53.99</v>
      </c>
      <c r="F43" s="90">
        <f t="shared" si="8"/>
        <v>123864</v>
      </c>
      <c r="G43" s="87">
        <f t="shared" si="9"/>
        <v>71.680000000000007</v>
      </c>
      <c r="H43" s="90">
        <f t="shared" si="4"/>
        <v>49545.599999999999</v>
      </c>
      <c r="I43" s="87">
        <f t="shared" si="2"/>
        <v>28.67</v>
      </c>
      <c r="J43" s="10"/>
      <c r="K43" s="10"/>
      <c r="L43" s="140">
        <v>12</v>
      </c>
      <c r="M43" s="138">
        <f t="shared" si="3"/>
        <v>1664</v>
      </c>
      <c r="N43" s="142">
        <f t="shared" si="5"/>
        <v>11.56</v>
      </c>
      <c r="O43" s="10"/>
    </row>
    <row r="44" spans="1:15" x14ac:dyDescent="0.35">
      <c r="A44" s="264"/>
      <c r="B44" s="60">
        <v>31</v>
      </c>
      <c r="C44" s="97">
        <f t="shared" si="10"/>
        <v>1144</v>
      </c>
      <c r="D44" s="15">
        <f t="shared" si="6"/>
        <v>89232</v>
      </c>
      <c r="E44" s="15">
        <f t="shared" si="7"/>
        <v>51.64</v>
      </c>
      <c r="F44" s="90">
        <f t="shared" si="8"/>
        <v>121134</v>
      </c>
      <c r="G44" s="87">
        <f t="shared" si="9"/>
        <v>70.099999999999994</v>
      </c>
      <c r="H44" s="90">
        <f t="shared" si="4"/>
        <v>48453.599999999999</v>
      </c>
      <c r="I44" s="87">
        <f t="shared" si="2"/>
        <v>28.04</v>
      </c>
      <c r="J44" s="10"/>
      <c r="K44" s="10"/>
      <c r="L44" s="140">
        <v>11</v>
      </c>
      <c r="M44" s="138">
        <f t="shared" si="3"/>
        <v>1716</v>
      </c>
      <c r="N44" s="142">
        <f t="shared" si="5"/>
        <v>11.92</v>
      </c>
      <c r="O44" s="10"/>
    </row>
    <row r="45" spans="1:15" x14ac:dyDescent="0.35">
      <c r="A45" s="264"/>
      <c r="B45" s="60">
        <v>30</v>
      </c>
      <c r="C45" s="97">
        <f t="shared" si="10"/>
        <v>1092</v>
      </c>
      <c r="D45" s="15">
        <f t="shared" si="6"/>
        <v>85176</v>
      </c>
      <c r="E45" s="15">
        <f t="shared" si="7"/>
        <v>49.29</v>
      </c>
      <c r="F45" s="90">
        <f t="shared" si="8"/>
        <v>118404</v>
      </c>
      <c r="G45" s="87">
        <f t="shared" si="9"/>
        <v>68.52</v>
      </c>
      <c r="H45" s="90">
        <f t="shared" si="4"/>
        <v>47361.599999999999</v>
      </c>
      <c r="I45" s="87">
        <f t="shared" si="2"/>
        <v>27.41</v>
      </c>
      <c r="J45" s="10"/>
      <c r="K45" s="10"/>
      <c r="L45" s="140">
        <v>10</v>
      </c>
      <c r="M45" s="138">
        <f t="shared" si="3"/>
        <v>1768</v>
      </c>
      <c r="N45" s="142">
        <f t="shared" si="5"/>
        <v>12.28</v>
      </c>
      <c r="O45" s="10"/>
    </row>
    <row r="46" spans="1:15" x14ac:dyDescent="0.35">
      <c r="A46" s="264"/>
      <c r="B46" s="60">
        <v>29</v>
      </c>
      <c r="C46" s="97">
        <f t="shared" si="10"/>
        <v>1040</v>
      </c>
      <c r="D46" s="15">
        <f t="shared" si="6"/>
        <v>81120</v>
      </c>
      <c r="E46" s="15">
        <f t="shared" si="7"/>
        <v>46.94</v>
      </c>
      <c r="F46" s="90">
        <f t="shared" si="8"/>
        <v>115674</v>
      </c>
      <c r="G46" s="87">
        <f t="shared" si="9"/>
        <v>66.94</v>
      </c>
      <c r="H46" s="90">
        <f t="shared" si="4"/>
        <v>46269.599999999999</v>
      </c>
      <c r="I46" s="87">
        <f t="shared" si="2"/>
        <v>26.78</v>
      </c>
      <c r="J46" s="10"/>
      <c r="K46" s="10"/>
      <c r="L46" s="140">
        <v>9</v>
      </c>
      <c r="M46" s="138">
        <f t="shared" si="3"/>
        <v>1820</v>
      </c>
      <c r="N46" s="142">
        <f t="shared" si="5"/>
        <v>12.64</v>
      </c>
      <c r="O46" s="10"/>
    </row>
    <row r="47" spans="1:15" x14ac:dyDescent="0.35">
      <c r="A47" s="264"/>
      <c r="B47" s="60">
        <v>28</v>
      </c>
      <c r="C47" s="97">
        <f t="shared" si="10"/>
        <v>988</v>
      </c>
      <c r="D47" s="15">
        <f t="shared" si="6"/>
        <v>77064</v>
      </c>
      <c r="E47" s="15">
        <f t="shared" si="7"/>
        <v>44.6</v>
      </c>
      <c r="F47" s="90">
        <f t="shared" si="8"/>
        <v>112944</v>
      </c>
      <c r="G47" s="87">
        <f t="shared" si="9"/>
        <v>65.36</v>
      </c>
      <c r="H47" s="90">
        <f t="shared" si="4"/>
        <v>45177.599999999999</v>
      </c>
      <c r="I47" s="87">
        <f t="shared" si="2"/>
        <v>26.14</v>
      </c>
      <c r="J47" s="10"/>
      <c r="K47" s="10"/>
      <c r="L47" s="140">
        <v>8</v>
      </c>
      <c r="M47" s="138">
        <f t="shared" si="3"/>
        <v>1872</v>
      </c>
      <c r="N47" s="142">
        <f t="shared" si="5"/>
        <v>13</v>
      </c>
      <c r="O47" s="10"/>
    </row>
    <row r="48" spans="1:15" x14ac:dyDescent="0.35">
      <c r="A48" s="264"/>
      <c r="B48" s="60">
        <v>27</v>
      </c>
      <c r="C48" s="97">
        <f t="shared" si="10"/>
        <v>936</v>
      </c>
      <c r="D48" s="15">
        <f t="shared" si="6"/>
        <v>73008</v>
      </c>
      <c r="E48" s="15">
        <f t="shared" si="7"/>
        <v>42.25</v>
      </c>
      <c r="F48" s="90">
        <f t="shared" si="8"/>
        <v>110214</v>
      </c>
      <c r="G48" s="87">
        <f t="shared" si="9"/>
        <v>63.78</v>
      </c>
      <c r="H48" s="90">
        <f t="shared" si="4"/>
        <v>44085.599999999999</v>
      </c>
      <c r="I48" s="87">
        <f t="shared" si="2"/>
        <v>25.51</v>
      </c>
      <c r="J48" s="10"/>
      <c r="K48" s="10"/>
      <c r="L48" s="140">
        <v>7</v>
      </c>
      <c r="M48" s="138">
        <f t="shared" si="3"/>
        <v>1924</v>
      </c>
      <c r="N48" s="142">
        <f t="shared" si="5"/>
        <v>13.36</v>
      </c>
      <c r="O48" s="10"/>
    </row>
    <row r="49" spans="1:15" x14ac:dyDescent="0.35">
      <c r="A49" s="264"/>
      <c r="B49" s="60">
        <v>26</v>
      </c>
      <c r="C49" s="97">
        <f t="shared" si="10"/>
        <v>884</v>
      </c>
      <c r="D49" s="15">
        <f t="shared" si="6"/>
        <v>68952</v>
      </c>
      <c r="E49" s="15">
        <f t="shared" si="7"/>
        <v>39.9</v>
      </c>
      <c r="F49" s="90">
        <f t="shared" si="8"/>
        <v>107484</v>
      </c>
      <c r="G49" s="87">
        <f t="shared" si="9"/>
        <v>62.2</v>
      </c>
      <c r="H49" s="90">
        <f t="shared" si="4"/>
        <v>42993.599999999999</v>
      </c>
      <c r="I49" s="87">
        <f t="shared" si="2"/>
        <v>24.88</v>
      </c>
      <c r="J49" s="10"/>
      <c r="K49" s="10"/>
      <c r="L49" s="140">
        <v>6</v>
      </c>
      <c r="M49" s="138">
        <f t="shared" si="3"/>
        <v>1976</v>
      </c>
      <c r="N49" s="142">
        <f t="shared" si="5"/>
        <v>13.72</v>
      </c>
      <c r="O49" s="10"/>
    </row>
    <row r="50" spans="1:15" x14ac:dyDescent="0.35">
      <c r="A50" s="264"/>
      <c r="B50" s="60">
        <v>25</v>
      </c>
      <c r="C50" s="97">
        <f t="shared" si="10"/>
        <v>832</v>
      </c>
      <c r="D50" s="15">
        <f t="shared" si="6"/>
        <v>64896</v>
      </c>
      <c r="E50" s="15">
        <f t="shared" si="7"/>
        <v>37.56</v>
      </c>
      <c r="F50" s="90">
        <f t="shared" si="8"/>
        <v>104754</v>
      </c>
      <c r="G50" s="87">
        <f t="shared" si="9"/>
        <v>60.62</v>
      </c>
      <c r="H50" s="90">
        <f t="shared" si="4"/>
        <v>41901.599999999999</v>
      </c>
      <c r="I50" s="87">
        <f t="shared" si="2"/>
        <v>24.25</v>
      </c>
      <c r="J50" s="10"/>
      <c r="K50" s="10"/>
      <c r="L50" s="140">
        <v>5</v>
      </c>
      <c r="M50" s="138">
        <f t="shared" si="3"/>
        <v>2028</v>
      </c>
      <c r="N50" s="142">
        <f t="shared" si="5"/>
        <v>14.08</v>
      </c>
      <c r="O50" s="10"/>
    </row>
    <row r="51" spans="1:15" x14ac:dyDescent="0.35">
      <c r="A51" s="264"/>
      <c r="B51" s="60">
        <v>24</v>
      </c>
      <c r="C51" s="97">
        <f t="shared" si="10"/>
        <v>780</v>
      </c>
      <c r="D51" s="15">
        <f t="shared" si="6"/>
        <v>60840</v>
      </c>
      <c r="E51" s="15">
        <f t="shared" si="7"/>
        <v>35.21</v>
      </c>
      <c r="F51" s="90">
        <f t="shared" si="8"/>
        <v>102024</v>
      </c>
      <c r="G51" s="87">
        <f t="shared" si="9"/>
        <v>59.04</v>
      </c>
      <c r="H51" s="90">
        <f t="shared" si="4"/>
        <v>40809.599999999999</v>
      </c>
      <c r="I51" s="87">
        <f t="shared" si="2"/>
        <v>23.62</v>
      </c>
      <c r="J51" s="10"/>
      <c r="K51" s="10"/>
      <c r="L51" s="140">
        <v>4</v>
      </c>
      <c r="M51" s="138">
        <f t="shared" si="3"/>
        <v>2080</v>
      </c>
      <c r="N51" s="142">
        <f t="shared" si="5"/>
        <v>14.44</v>
      </c>
      <c r="O51" s="10"/>
    </row>
    <row r="52" spans="1:15" x14ac:dyDescent="0.35">
      <c r="A52" s="264"/>
      <c r="B52" s="60">
        <v>23</v>
      </c>
      <c r="C52" s="97">
        <f t="shared" si="10"/>
        <v>728</v>
      </c>
      <c r="D52" s="15">
        <f t="shared" si="6"/>
        <v>56784</v>
      </c>
      <c r="E52" s="15">
        <f t="shared" si="7"/>
        <v>32.86</v>
      </c>
      <c r="F52" s="90">
        <f t="shared" si="8"/>
        <v>99294</v>
      </c>
      <c r="G52" s="87">
        <f t="shared" si="9"/>
        <v>57.46</v>
      </c>
      <c r="H52" s="90">
        <f t="shared" si="4"/>
        <v>39717.599999999999</v>
      </c>
      <c r="I52" s="87">
        <f t="shared" si="2"/>
        <v>22.98</v>
      </c>
      <c r="J52" s="10"/>
      <c r="K52" s="10"/>
      <c r="L52" s="140">
        <v>3</v>
      </c>
      <c r="M52" s="138">
        <f t="shared" si="3"/>
        <v>2132</v>
      </c>
      <c r="N52" s="142">
        <f t="shared" si="5"/>
        <v>14.81</v>
      </c>
      <c r="O52" s="10"/>
    </row>
    <row r="53" spans="1:15" s="1" customFormat="1" ht="16.5" customHeight="1" x14ac:dyDescent="0.35">
      <c r="A53" s="264"/>
      <c r="B53" s="60">
        <v>22</v>
      </c>
      <c r="C53" s="97">
        <f t="shared" si="10"/>
        <v>676</v>
      </c>
      <c r="D53" s="15">
        <f t="shared" si="6"/>
        <v>52728</v>
      </c>
      <c r="E53" s="15">
        <f t="shared" si="7"/>
        <v>30.51</v>
      </c>
      <c r="F53" s="90">
        <f t="shared" si="8"/>
        <v>96564</v>
      </c>
      <c r="G53" s="87">
        <f t="shared" si="9"/>
        <v>55.88</v>
      </c>
      <c r="H53" s="90">
        <f t="shared" si="4"/>
        <v>38625.599999999999</v>
      </c>
      <c r="I53" s="87">
        <f t="shared" si="2"/>
        <v>22.35</v>
      </c>
      <c r="J53" s="99"/>
      <c r="K53" s="99"/>
      <c r="L53" s="140">
        <v>2</v>
      </c>
      <c r="M53" s="138">
        <f t="shared" si="3"/>
        <v>2184</v>
      </c>
      <c r="N53" s="142">
        <f t="shared" si="5"/>
        <v>15.17</v>
      </c>
      <c r="O53" s="99"/>
    </row>
    <row r="54" spans="1:15" ht="15" customHeight="1" x14ac:dyDescent="0.35">
      <c r="A54" s="264"/>
      <c r="B54" s="60">
        <v>21</v>
      </c>
      <c r="C54" s="97">
        <f t="shared" si="10"/>
        <v>624</v>
      </c>
      <c r="D54" s="15">
        <f t="shared" si="6"/>
        <v>48672</v>
      </c>
      <c r="E54" s="15">
        <f t="shared" si="7"/>
        <v>28.17</v>
      </c>
      <c r="F54" s="90">
        <f t="shared" si="8"/>
        <v>93834</v>
      </c>
      <c r="G54" s="87">
        <f t="shared" si="9"/>
        <v>54.3</v>
      </c>
      <c r="H54" s="90">
        <f t="shared" si="4"/>
        <v>37533.599999999999</v>
      </c>
      <c r="I54" s="87">
        <f t="shared" si="2"/>
        <v>21.72</v>
      </c>
      <c r="J54" s="10"/>
      <c r="K54" s="10"/>
      <c r="L54" s="140">
        <v>1</v>
      </c>
      <c r="M54" s="138">
        <f t="shared" si="3"/>
        <v>2236</v>
      </c>
      <c r="N54" s="142">
        <f t="shared" si="5"/>
        <v>15.53</v>
      </c>
      <c r="O54" s="10"/>
    </row>
    <row r="55" spans="1:15" x14ac:dyDescent="0.35">
      <c r="A55" s="264"/>
      <c r="B55" s="60">
        <v>20</v>
      </c>
      <c r="C55" s="97">
        <f t="shared" si="10"/>
        <v>572</v>
      </c>
      <c r="D55" s="15">
        <f t="shared" si="6"/>
        <v>44616</v>
      </c>
      <c r="E55" s="15">
        <f t="shared" si="7"/>
        <v>25.82</v>
      </c>
      <c r="F55" s="90">
        <f t="shared" si="8"/>
        <v>91104</v>
      </c>
      <c r="G55" s="87">
        <f t="shared" si="9"/>
        <v>52.72</v>
      </c>
      <c r="H55" s="90">
        <f t="shared" si="4"/>
        <v>36441.599999999999</v>
      </c>
      <c r="I55" s="87">
        <f t="shared" si="2"/>
        <v>21.09</v>
      </c>
      <c r="J55" s="10"/>
      <c r="K55" s="10"/>
      <c r="L55" s="70"/>
      <c r="M55" s="91"/>
      <c r="N55" s="10"/>
      <c r="O55" s="10"/>
    </row>
    <row r="56" spans="1:15" x14ac:dyDescent="0.35">
      <c r="A56" s="264"/>
      <c r="B56" s="60">
        <v>19</v>
      </c>
      <c r="C56" s="97">
        <f t="shared" si="10"/>
        <v>520</v>
      </c>
      <c r="D56" s="15">
        <f t="shared" si="6"/>
        <v>40560</v>
      </c>
      <c r="E56" s="15">
        <f t="shared" si="7"/>
        <v>23.47</v>
      </c>
      <c r="F56" s="90">
        <f t="shared" si="8"/>
        <v>88374</v>
      </c>
      <c r="G56" s="87">
        <f t="shared" si="9"/>
        <v>51.14</v>
      </c>
      <c r="H56" s="90">
        <f t="shared" si="4"/>
        <v>35349.599999999999</v>
      </c>
      <c r="I56" s="87">
        <f t="shared" si="2"/>
        <v>20.46</v>
      </c>
      <c r="J56" s="10"/>
      <c r="K56" s="10"/>
      <c r="L56" s="70"/>
      <c r="M56" s="91"/>
      <c r="N56" s="10"/>
      <c r="O56" s="10"/>
    </row>
    <row r="57" spans="1:15" ht="15" customHeight="1" x14ac:dyDescent="0.35">
      <c r="A57" s="264"/>
      <c r="B57" s="60">
        <v>18</v>
      </c>
      <c r="C57" s="97">
        <f t="shared" si="10"/>
        <v>468</v>
      </c>
      <c r="D57" s="15">
        <f t="shared" si="6"/>
        <v>36504</v>
      </c>
      <c r="E57" s="15">
        <f t="shared" si="7"/>
        <v>21.13</v>
      </c>
      <c r="F57" s="90">
        <f t="shared" si="8"/>
        <v>85644</v>
      </c>
      <c r="G57" s="87">
        <f t="shared" si="9"/>
        <v>49.56</v>
      </c>
      <c r="H57" s="90">
        <f t="shared" si="4"/>
        <v>34257.599999999999</v>
      </c>
      <c r="I57" s="87">
        <f t="shared" si="2"/>
        <v>19.82</v>
      </c>
      <c r="J57" s="70"/>
      <c r="K57" s="91"/>
      <c r="L57" s="10"/>
      <c r="M57" s="10"/>
      <c r="N57" s="10"/>
      <c r="O57" s="10"/>
    </row>
    <row r="58" spans="1:15" x14ac:dyDescent="0.35">
      <c r="A58" s="264"/>
      <c r="B58" s="60">
        <v>17</v>
      </c>
      <c r="C58" s="97">
        <f t="shared" si="10"/>
        <v>416</v>
      </c>
      <c r="D58" s="15">
        <f t="shared" si="6"/>
        <v>32448</v>
      </c>
      <c r="E58" s="15">
        <f t="shared" si="7"/>
        <v>18.78</v>
      </c>
      <c r="F58" s="90">
        <f t="shared" si="8"/>
        <v>82914</v>
      </c>
      <c r="G58" s="87">
        <f t="shared" si="9"/>
        <v>47.98</v>
      </c>
      <c r="H58" s="90">
        <f t="shared" si="4"/>
        <v>33165.599999999999</v>
      </c>
      <c r="I58" s="87">
        <f t="shared" si="2"/>
        <v>19.190000000000001</v>
      </c>
      <c r="J58" s="70"/>
      <c r="K58" s="91"/>
      <c r="L58" s="10"/>
      <c r="M58" s="10"/>
      <c r="N58" s="10"/>
      <c r="O58" s="10"/>
    </row>
    <row r="59" spans="1:15" x14ac:dyDescent="0.35">
      <c r="A59" s="264"/>
      <c r="B59" s="60">
        <v>16</v>
      </c>
      <c r="C59" s="97">
        <f t="shared" si="10"/>
        <v>364</v>
      </c>
      <c r="D59" s="15">
        <f t="shared" si="6"/>
        <v>28392</v>
      </c>
      <c r="E59" s="15">
        <f t="shared" si="7"/>
        <v>16.43</v>
      </c>
      <c r="F59" s="90">
        <f t="shared" si="8"/>
        <v>80184</v>
      </c>
      <c r="G59" s="87">
        <f t="shared" si="9"/>
        <v>46.4</v>
      </c>
      <c r="H59" s="90">
        <f t="shared" si="4"/>
        <v>32073.599999999999</v>
      </c>
      <c r="I59" s="87">
        <f t="shared" si="2"/>
        <v>18.559999999999999</v>
      </c>
      <c r="J59" s="70"/>
      <c r="K59" s="91"/>
      <c r="L59" s="10"/>
      <c r="M59" s="10"/>
      <c r="N59" s="10"/>
      <c r="O59" s="10"/>
    </row>
    <row r="60" spans="1:15" x14ac:dyDescent="0.35">
      <c r="A60" s="264"/>
      <c r="B60" s="60">
        <v>15</v>
      </c>
      <c r="C60" s="97">
        <f t="shared" si="10"/>
        <v>312</v>
      </c>
      <c r="D60" s="15">
        <f t="shared" si="6"/>
        <v>24336</v>
      </c>
      <c r="E60" s="15">
        <f t="shared" si="7"/>
        <v>14.08</v>
      </c>
      <c r="F60" s="90">
        <f t="shared" si="8"/>
        <v>77454</v>
      </c>
      <c r="G60" s="87">
        <f t="shared" si="9"/>
        <v>44.82</v>
      </c>
      <c r="H60" s="90">
        <f t="shared" si="4"/>
        <v>30981.599999999999</v>
      </c>
      <c r="I60" s="87">
        <f t="shared" si="2"/>
        <v>17.93</v>
      </c>
      <c r="J60" s="10"/>
      <c r="K60" s="91"/>
      <c r="L60" s="10"/>
      <c r="M60" s="10"/>
      <c r="N60" s="10"/>
      <c r="O60" s="10"/>
    </row>
    <row r="61" spans="1:15" x14ac:dyDescent="0.35">
      <c r="A61" s="264"/>
      <c r="B61" s="60">
        <v>14</v>
      </c>
      <c r="C61" s="97">
        <f t="shared" si="10"/>
        <v>260</v>
      </c>
      <c r="D61" s="15">
        <f t="shared" si="6"/>
        <v>20280</v>
      </c>
      <c r="E61" s="15">
        <f t="shared" si="7"/>
        <v>11.74</v>
      </c>
      <c r="F61" s="90">
        <f t="shared" si="8"/>
        <v>74724</v>
      </c>
      <c r="G61" s="87">
        <f t="shared" si="9"/>
        <v>43.24</v>
      </c>
      <c r="H61" s="90">
        <f t="shared" si="4"/>
        <v>29889.599999999999</v>
      </c>
      <c r="I61" s="87">
        <f t="shared" si="2"/>
        <v>17.3</v>
      </c>
      <c r="J61" s="10"/>
      <c r="K61" s="91"/>
      <c r="L61" s="10"/>
      <c r="M61" s="10"/>
      <c r="N61" s="10"/>
      <c r="O61" s="10"/>
    </row>
    <row r="62" spans="1:15" x14ac:dyDescent="0.35">
      <c r="A62" s="264"/>
      <c r="B62" s="60">
        <v>13</v>
      </c>
      <c r="C62" s="97">
        <f t="shared" si="10"/>
        <v>208</v>
      </c>
      <c r="D62" s="15">
        <f t="shared" si="6"/>
        <v>16224</v>
      </c>
      <c r="E62" s="15">
        <f t="shared" si="7"/>
        <v>9.39</v>
      </c>
      <c r="F62" s="90">
        <f t="shared" si="8"/>
        <v>71994</v>
      </c>
      <c r="G62" s="87">
        <f t="shared" si="9"/>
        <v>41.66</v>
      </c>
      <c r="H62" s="90">
        <f t="shared" si="4"/>
        <v>28797.599999999999</v>
      </c>
      <c r="I62" s="87">
        <f t="shared" si="2"/>
        <v>16.66</v>
      </c>
      <c r="J62" s="10"/>
      <c r="K62" s="91"/>
      <c r="L62" s="10"/>
      <c r="M62" s="10"/>
      <c r="N62" s="10"/>
      <c r="O62" s="10"/>
    </row>
    <row r="63" spans="1:15" x14ac:dyDescent="0.35">
      <c r="A63" s="264"/>
      <c r="B63" s="60">
        <v>12</v>
      </c>
      <c r="C63" s="97">
        <f t="shared" si="10"/>
        <v>156</v>
      </c>
      <c r="D63" s="15">
        <f t="shared" si="6"/>
        <v>12168</v>
      </c>
      <c r="E63" s="15">
        <f t="shared" si="7"/>
        <v>7.04</v>
      </c>
      <c r="F63" s="90">
        <f t="shared" si="8"/>
        <v>69264</v>
      </c>
      <c r="G63" s="87">
        <f t="shared" si="9"/>
        <v>40.08</v>
      </c>
      <c r="H63" s="90">
        <f t="shared" si="4"/>
        <v>27705.599999999999</v>
      </c>
      <c r="I63" s="87">
        <f t="shared" si="2"/>
        <v>16.03</v>
      </c>
      <c r="J63" s="10"/>
      <c r="K63" s="91"/>
      <c r="L63" s="10"/>
      <c r="M63" s="10"/>
      <c r="N63" s="10"/>
      <c r="O63" s="10"/>
    </row>
    <row r="64" spans="1:15" x14ac:dyDescent="0.35">
      <c r="A64" s="264"/>
      <c r="B64" s="60">
        <v>11</v>
      </c>
      <c r="C64" s="97">
        <f t="shared" si="10"/>
        <v>104</v>
      </c>
      <c r="D64" s="15">
        <f t="shared" si="6"/>
        <v>8112</v>
      </c>
      <c r="E64" s="15">
        <f t="shared" si="7"/>
        <v>4.6900000000000004</v>
      </c>
      <c r="F64" s="90">
        <f t="shared" si="8"/>
        <v>66534</v>
      </c>
      <c r="G64" s="87">
        <f t="shared" si="9"/>
        <v>38.5</v>
      </c>
      <c r="H64" s="90">
        <f t="shared" si="4"/>
        <v>26613.599999999999</v>
      </c>
      <c r="I64" s="87">
        <f t="shared" si="2"/>
        <v>15.4</v>
      </c>
      <c r="J64" s="10"/>
      <c r="K64" s="91"/>
      <c r="L64" s="10"/>
      <c r="M64" s="10"/>
      <c r="N64" s="10"/>
      <c r="O64" s="10"/>
    </row>
    <row r="65" spans="1:16" x14ac:dyDescent="0.35">
      <c r="A65" s="265"/>
      <c r="B65" s="62">
        <v>10</v>
      </c>
      <c r="C65" s="100">
        <f>($C$22-M54)</f>
        <v>52</v>
      </c>
      <c r="D65" s="101">
        <f t="shared" si="6"/>
        <v>4056</v>
      </c>
      <c r="E65" s="101">
        <f>(D65/1728)</f>
        <v>2.35</v>
      </c>
      <c r="F65" s="95">
        <f>(((B65-$B$66)*($D$4+9)*$E$4)-D65)+$F$66</f>
        <v>63804</v>
      </c>
      <c r="G65" s="96">
        <f t="shared" si="9"/>
        <v>36.92</v>
      </c>
      <c r="H65" s="95">
        <f t="shared" si="4"/>
        <v>25521.599999999999</v>
      </c>
      <c r="I65" s="96">
        <f t="shared" si="2"/>
        <v>14.77</v>
      </c>
      <c r="J65" s="10"/>
      <c r="K65" s="10"/>
      <c r="L65" s="10"/>
      <c r="M65" s="10"/>
      <c r="N65" s="10"/>
      <c r="O65" s="91"/>
    </row>
    <row r="66" spans="1:16" x14ac:dyDescent="0.35">
      <c r="A66" s="252" t="s">
        <v>11</v>
      </c>
      <c r="B66" s="63">
        <v>9</v>
      </c>
      <c r="C66" s="102">
        <v>0</v>
      </c>
      <c r="D66" s="103">
        <v>0</v>
      </c>
      <c r="E66" s="104">
        <v>0</v>
      </c>
      <c r="F66" s="90">
        <f t="shared" ref="F66:F73" si="11">B66*($D$4+9)*$E$4</f>
        <v>61074</v>
      </c>
      <c r="G66" s="87">
        <f t="shared" ref="G66:G73" si="12">F66/1728</f>
        <v>35.340000000000003</v>
      </c>
      <c r="H66" s="86">
        <f t="shared" si="4"/>
        <v>24429.599999999999</v>
      </c>
      <c r="I66" s="88">
        <f t="shared" si="2"/>
        <v>14.14</v>
      </c>
      <c r="J66" s="10"/>
      <c r="K66" s="10"/>
      <c r="L66" s="10"/>
      <c r="M66" s="10"/>
      <c r="N66" s="10"/>
      <c r="O66" s="91"/>
    </row>
    <row r="67" spans="1:16" x14ac:dyDescent="0.35">
      <c r="A67" s="252"/>
      <c r="B67" s="60">
        <v>8</v>
      </c>
      <c r="C67" s="105">
        <v>0</v>
      </c>
      <c r="D67" s="106">
        <v>0</v>
      </c>
      <c r="E67" s="107">
        <v>0</v>
      </c>
      <c r="F67" s="90">
        <f t="shared" si="11"/>
        <v>54288</v>
      </c>
      <c r="G67" s="87">
        <f t="shared" si="12"/>
        <v>31.42</v>
      </c>
      <c r="H67" s="90">
        <f t="shared" si="4"/>
        <v>21715.200000000001</v>
      </c>
      <c r="I67" s="87">
        <f t="shared" si="2"/>
        <v>12.57</v>
      </c>
      <c r="J67" s="10"/>
      <c r="K67" s="10"/>
      <c r="L67" s="10"/>
      <c r="M67" s="10"/>
      <c r="N67" s="10"/>
      <c r="O67" s="91"/>
    </row>
    <row r="68" spans="1:16" x14ac:dyDescent="0.35">
      <c r="A68" s="252"/>
      <c r="B68" s="60">
        <v>7</v>
      </c>
      <c r="C68" s="105">
        <v>0</v>
      </c>
      <c r="D68" s="106">
        <v>0</v>
      </c>
      <c r="E68" s="107">
        <v>0</v>
      </c>
      <c r="F68" s="90">
        <f t="shared" si="11"/>
        <v>47502</v>
      </c>
      <c r="G68" s="87">
        <f t="shared" si="12"/>
        <v>27.49</v>
      </c>
      <c r="H68" s="90">
        <f t="shared" si="4"/>
        <v>19000.8</v>
      </c>
      <c r="I68" s="87">
        <f t="shared" si="2"/>
        <v>11</v>
      </c>
      <c r="J68" s="10"/>
      <c r="K68" s="10"/>
      <c r="L68" s="10"/>
      <c r="M68" s="10"/>
      <c r="N68" s="10"/>
      <c r="O68" s="91"/>
    </row>
    <row r="69" spans="1:16" x14ac:dyDescent="0.35">
      <c r="A69" s="252"/>
      <c r="B69" s="60">
        <v>6</v>
      </c>
      <c r="C69" s="105">
        <v>0</v>
      </c>
      <c r="D69" s="106">
        <v>0</v>
      </c>
      <c r="E69" s="107">
        <v>0</v>
      </c>
      <c r="F69" s="90">
        <f t="shared" si="11"/>
        <v>40716</v>
      </c>
      <c r="G69" s="87">
        <f t="shared" si="12"/>
        <v>23.56</v>
      </c>
      <c r="H69" s="90">
        <f t="shared" si="4"/>
        <v>16286.4</v>
      </c>
      <c r="I69" s="87">
        <f t="shared" si="2"/>
        <v>9.42</v>
      </c>
      <c r="J69" s="10"/>
      <c r="K69" s="10"/>
      <c r="L69" s="10"/>
      <c r="M69" s="10"/>
      <c r="N69" s="10"/>
      <c r="O69" s="91"/>
    </row>
    <row r="70" spans="1:16" x14ac:dyDescent="0.35">
      <c r="A70" s="252"/>
      <c r="B70" s="60">
        <v>5</v>
      </c>
      <c r="C70" s="105">
        <v>0</v>
      </c>
      <c r="D70" s="106">
        <v>0</v>
      </c>
      <c r="E70" s="107">
        <v>0</v>
      </c>
      <c r="F70" s="90">
        <f t="shared" si="11"/>
        <v>33930</v>
      </c>
      <c r="G70" s="87">
        <f t="shared" si="12"/>
        <v>19.64</v>
      </c>
      <c r="H70" s="90">
        <f t="shared" si="4"/>
        <v>13572</v>
      </c>
      <c r="I70" s="87">
        <f t="shared" si="2"/>
        <v>7.86</v>
      </c>
      <c r="J70" s="10"/>
      <c r="K70" s="10"/>
      <c r="L70" s="10"/>
      <c r="M70" s="10"/>
      <c r="N70" s="10"/>
      <c r="O70" s="91"/>
    </row>
    <row r="71" spans="1:16" x14ac:dyDescent="0.35">
      <c r="A71" s="252"/>
      <c r="B71" s="60">
        <v>4</v>
      </c>
      <c r="C71" s="105">
        <v>0</v>
      </c>
      <c r="D71" s="106">
        <v>0</v>
      </c>
      <c r="E71" s="107">
        <v>0</v>
      </c>
      <c r="F71" s="90">
        <f t="shared" si="11"/>
        <v>27144</v>
      </c>
      <c r="G71" s="87">
        <f t="shared" si="12"/>
        <v>15.71</v>
      </c>
      <c r="H71" s="90">
        <f t="shared" si="4"/>
        <v>10857.6</v>
      </c>
      <c r="I71" s="87">
        <f t="shared" si="2"/>
        <v>6.28</v>
      </c>
      <c r="J71" s="10"/>
      <c r="K71" s="10"/>
      <c r="L71" s="10"/>
      <c r="M71" s="10"/>
      <c r="N71" s="10"/>
      <c r="O71" s="91"/>
    </row>
    <row r="72" spans="1:16" x14ac:dyDescent="0.35">
      <c r="A72" s="252"/>
      <c r="B72" s="60">
        <v>3</v>
      </c>
      <c r="C72" s="105">
        <v>0</v>
      </c>
      <c r="D72" s="106">
        <v>0</v>
      </c>
      <c r="E72" s="107">
        <v>0</v>
      </c>
      <c r="F72" s="90">
        <f t="shared" si="11"/>
        <v>20358</v>
      </c>
      <c r="G72" s="87">
        <f t="shared" si="12"/>
        <v>11.78</v>
      </c>
      <c r="H72" s="90">
        <f t="shared" si="4"/>
        <v>8143.2</v>
      </c>
      <c r="I72" s="87">
        <f t="shared" si="2"/>
        <v>4.71</v>
      </c>
      <c r="J72" s="10"/>
      <c r="K72" s="10"/>
      <c r="L72" s="10"/>
      <c r="M72" s="10"/>
      <c r="N72" s="10"/>
      <c r="O72" s="91"/>
    </row>
    <row r="73" spans="1:16" x14ac:dyDescent="0.35">
      <c r="A73" s="252"/>
      <c r="B73" s="60">
        <v>2</v>
      </c>
      <c r="C73" s="105">
        <v>0</v>
      </c>
      <c r="D73" s="106">
        <v>0</v>
      </c>
      <c r="E73" s="107">
        <v>0</v>
      </c>
      <c r="F73" s="90">
        <f t="shared" si="11"/>
        <v>13572</v>
      </c>
      <c r="G73" s="87">
        <f t="shared" si="12"/>
        <v>7.85</v>
      </c>
      <c r="H73" s="90">
        <f t="shared" si="4"/>
        <v>5428.8</v>
      </c>
      <c r="I73" s="87">
        <f t="shared" si="2"/>
        <v>3.14</v>
      </c>
      <c r="J73" s="10"/>
      <c r="K73" s="10"/>
      <c r="L73" s="10"/>
      <c r="M73" s="10"/>
      <c r="N73" s="10"/>
      <c r="O73" s="91"/>
    </row>
    <row r="74" spans="1:16" x14ac:dyDescent="0.35">
      <c r="A74" s="252"/>
      <c r="B74" s="62">
        <v>1</v>
      </c>
      <c r="C74" s="108">
        <v>0</v>
      </c>
      <c r="D74" s="109">
        <v>0</v>
      </c>
      <c r="E74" s="110">
        <v>0</v>
      </c>
      <c r="F74" s="95">
        <f>B74*($D$4+9)*$E$4</f>
        <v>6786</v>
      </c>
      <c r="G74" s="96">
        <f>F74/1728</f>
        <v>3.93</v>
      </c>
      <c r="H74" s="95">
        <f t="shared" si="4"/>
        <v>2714.4</v>
      </c>
      <c r="I74" s="96">
        <f t="shared" si="2"/>
        <v>1.57</v>
      </c>
      <c r="J74" s="10"/>
      <c r="K74" s="10"/>
      <c r="L74" s="10"/>
      <c r="M74" s="10"/>
      <c r="N74" s="10"/>
      <c r="O74" s="91"/>
    </row>
    <row r="75" spans="1:16" x14ac:dyDescent="0.3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91"/>
    </row>
    <row r="76" spans="1:16" x14ac:dyDescent="0.3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91"/>
      <c r="O76" s="10"/>
      <c r="P76" s="10"/>
    </row>
    <row r="77" spans="1:16" x14ac:dyDescent="0.35">
      <c r="A77" s="10"/>
      <c r="B77" s="10" t="s">
        <v>15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91"/>
      <c r="P77" s="10"/>
    </row>
    <row r="78" spans="1:16" x14ac:dyDescent="0.3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6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1:16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6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1:16" x14ac:dyDescent="0.3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1:16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16" x14ac:dyDescent="0.3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x14ac:dyDescent="0.3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6" x14ac:dyDescent="0.3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16" x14ac:dyDescent="0.3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x14ac:dyDescent="0.3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x14ac:dyDescent="0.3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x14ac:dyDescent="0.3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x14ac:dyDescent="0.3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x14ac:dyDescent="0.3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x14ac:dyDescent="0.3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1:16" x14ac:dyDescent="0.3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:16" x14ac:dyDescent="0.3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1:16" x14ac:dyDescent="0.3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1:16" x14ac:dyDescent="0.3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1:16" x14ac:dyDescent="0.3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1:16" x14ac:dyDescent="0.3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1:16" x14ac:dyDescent="0.3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1:16" x14ac:dyDescent="0.3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1:16" x14ac:dyDescent="0.3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1:16" x14ac:dyDescent="0.3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1:16" x14ac:dyDescent="0.3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1:16" x14ac:dyDescent="0.3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1:16" x14ac:dyDescent="0.3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1:16" x14ac:dyDescent="0.3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1:16" x14ac:dyDescent="0.3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x14ac:dyDescent="0.3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1:16" x14ac:dyDescent="0.3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16" x14ac:dyDescent="0.3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1:16" x14ac:dyDescent="0.3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1:16" x14ac:dyDescent="0.3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1:16" x14ac:dyDescent="0.3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x14ac:dyDescent="0.3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1:16" x14ac:dyDescent="0.3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1:16" x14ac:dyDescent="0.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1:16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1:16" x14ac:dyDescent="0.3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1:16" x14ac:dyDescent="0.3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1:16" x14ac:dyDescent="0.3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1:16" x14ac:dyDescent="0.3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1:16" x14ac:dyDescent="0.3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1:16" x14ac:dyDescent="0.3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1:16" x14ac:dyDescent="0.3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1:16" x14ac:dyDescent="0.3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1:16" x14ac:dyDescent="0.3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1:16" x14ac:dyDescent="0.3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1:16" x14ac:dyDescent="0.3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1:16" x14ac:dyDescent="0.3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1:16" x14ac:dyDescent="0.3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1:16" x14ac:dyDescent="0.3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1:16" x14ac:dyDescent="0.3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1:16" x14ac:dyDescent="0.3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1:16" x14ac:dyDescent="0.3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1:16" x14ac:dyDescent="0.3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1:16" x14ac:dyDescent="0.3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1:16" x14ac:dyDescent="0.3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1:16" x14ac:dyDescent="0.3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1:16" x14ac:dyDescent="0.3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1:16" x14ac:dyDescent="0.3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1:16" x14ac:dyDescent="0.3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1:16" x14ac:dyDescent="0.3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1:16" x14ac:dyDescent="0.3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1:16" x14ac:dyDescent="0.3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1:16" x14ac:dyDescent="0.3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1:16" x14ac:dyDescent="0.3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1:16" x14ac:dyDescent="0.3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1:16" x14ac:dyDescent="0.3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1:16" x14ac:dyDescent="0.3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1:16" x14ac:dyDescent="0.3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1:16" x14ac:dyDescent="0.3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1:16" x14ac:dyDescent="0.3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1:16" x14ac:dyDescent="0.3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1:16" x14ac:dyDescent="0.3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1:16" x14ac:dyDescent="0.3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1:16" x14ac:dyDescent="0.3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1:16" x14ac:dyDescent="0.3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1:16" x14ac:dyDescent="0.3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1:16" x14ac:dyDescent="0.3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1:16" x14ac:dyDescent="0.3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1:16" x14ac:dyDescent="0.3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1:16" x14ac:dyDescent="0.3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1:16" x14ac:dyDescent="0.3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1:16" x14ac:dyDescent="0.3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1:16" x14ac:dyDescent="0.3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1:16" x14ac:dyDescent="0.3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1:16" x14ac:dyDescent="0.3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1:16" x14ac:dyDescent="0.3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1:16" x14ac:dyDescent="0.3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1:16" x14ac:dyDescent="0.3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1:16" x14ac:dyDescent="0.3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1:16" x14ac:dyDescent="0.3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1:16" x14ac:dyDescent="0.3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1:16" x14ac:dyDescent="0.3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1:16" x14ac:dyDescent="0.3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1:16" x14ac:dyDescent="0.3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1:16" x14ac:dyDescent="0.3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1:16" x14ac:dyDescent="0.3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1:16" x14ac:dyDescent="0.3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1:16" x14ac:dyDescent="0.3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1:16" x14ac:dyDescent="0.3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1:16" x14ac:dyDescent="0.3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1:16" x14ac:dyDescent="0.3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1:16" x14ac:dyDescent="0.3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1:16" x14ac:dyDescent="0.3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1:16" x14ac:dyDescent="0.3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1:16" x14ac:dyDescent="0.3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1:16" x14ac:dyDescent="0.3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1:16" x14ac:dyDescent="0.35">
      <c r="A209" s="10"/>
      <c r="J209" s="10"/>
      <c r="K209" s="10"/>
      <c r="L209" s="10"/>
      <c r="M209" s="10"/>
      <c r="N209" s="10"/>
      <c r="O209" s="10"/>
      <c r="P209" s="10"/>
    </row>
  </sheetData>
  <mergeCells count="8">
    <mergeCell ref="L9:N9"/>
    <mergeCell ref="A66:A74"/>
    <mergeCell ref="C8:E8"/>
    <mergeCell ref="C1:F1"/>
    <mergeCell ref="F8:G8"/>
    <mergeCell ref="H8:I8"/>
    <mergeCell ref="A10:A21"/>
    <mergeCell ref="A22:A65"/>
  </mergeCells>
  <phoneticPr fontId="1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 codeName="Sheet6"/>
  <dimension ref="A1:S368"/>
  <sheetViews>
    <sheetView topLeftCell="F7" workbookViewId="0">
      <selection activeCell="G233" sqref="G233"/>
    </sheetView>
  </sheetViews>
  <sheetFormatPr defaultColWidth="8.81640625" defaultRowHeight="14.5" x14ac:dyDescent="0.35"/>
  <cols>
    <col min="1" max="2" width="6.453125" customWidth="1"/>
    <col min="3" max="6" width="18.7265625" customWidth="1"/>
    <col min="7" max="7" width="16.7265625" customWidth="1"/>
    <col min="8" max="8" width="13.453125" customWidth="1"/>
    <col min="9" max="9" width="14" customWidth="1"/>
    <col min="10" max="10" width="15" customWidth="1"/>
    <col min="11" max="11" width="6.453125" customWidth="1"/>
    <col min="12" max="12" width="3.26953125" hidden="1" customWidth="1"/>
    <col min="13" max="13" width="22.1796875" customWidth="1"/>
    <col min="14" max="14" width="23.453125" customWidth="1"/>
    <col min="15" max="15" width="25.26953125" customWidth="1"/>
    <col min="16" max="16" width="3.1796875" customWidth="1"/>
    <col min="17" max="18" width="18.26953125" customWidth="1"/>
  </cols>
  <sheetData>
    <row r="1" spans="1:19" ht="33" customHeight="1" x14ac:dyDescent="0.35">
      <c r="A1" s="10"/>
      <c r="B1" s="10"/>
      <c r="C1" s="68" t="s">
        <v>3</v>
      </c>
      <c r="D1" s="260" t="s">
        <v>7</v>
      </c>
      <c r="E1" s="260"/>
      <c r="F1" s="260"/>
      <c r="G1" s="260"/>
      <c r="L1" s="69"/>
      <c r="M1" s="69"/>
      <c r="N1" s="69"/>
      <c r="O1" s="69"/>
      <c r="P1" s="69"/>
      <c r="Q1" s="40"/>
    </row>
    <row r="2" spans="1:19" ht="5.25" customHeight="1" x14ac:dyDescent="0.35">
      <c r="A2" s="10"/>
      <c r="B2" s="10"/>
      <c r="C2" s="70"/>
      <c r="D2" s="10"/>
      <c r="E2" s="10"/>
      <c r="F2" s="10"/>
      <c r="G2" s="10"/>
      <c r="L2" s="40"/>
      <c r="M2" s="40"/>
      <c r="N2" s="40"/>
      <c r="O2" s="40"/>
      <c r="P2" s="40"/>
      <c r="Q2" s="40"/>
    </row>
    <row r="3" spans="1:19" ht="28.5" customHeight="1" x14ac:dyDescent="0.35">
      <c r="A3" s="10"/>
      <c r="B3" s="10"/>
      <c r="C3" s="41" t="s">
        <v>0</v>
      </c>
      <c r="D3" s="12" t="s">
        <v>42</v>
      </c>
      <c r="E3" s="12" t="s">
        <v>41</v>
      </c>
      <c r="F3" s="12" t="s">
        <v>43</v>
      </c>
      <c r="G3" s="71"/>
      <c r="L3" s="72"/>
      <c r="M3" s="12" t="s">
        <v>4</v>
      </c>
      <c r="N3" s="12" t="s">
        <v>5</v>
      </c>
      <c r="O3" s="71"/>
      <c r="P3" s="40"/>
      <c r="Q3" s="10"/>
    </row>
    <row r="4" spans="1:19" ht="15" customHeight="1" x14ac:dyDescent="0.35">
      <c r="A4" s="10"/>
      <c r="B4" s="10"/>
      <c r="C4" s="14" t="s">
        <v>1</v>
      </c>
      <c r="D4" s="15">
        <v>44</v>
      </c>
      <c r="E4" s="15">
        <v>78</v>
      </c>
      <c r="F4" s="15">
        <v>78</v>
      </c>
      <c r="G4" s="73"/>
      <c r="L4" s="74"/>
      <c r="M4" s="75">
        <f>((2/3)*D4*E4)+((2/3)*D4*E4)*0.0314</f>
        <v>2359.84</v>
      </c>
      <c r="N4" s="76">
        <f>M4*F4</f>
        <v>184067.52</v>
      </c>
      <c r="O4" s="76"/>
      <c r="P4" s="40"/>
      <c r="Q4" s="40"/>
    </row>
    <row r="5" spans="1:19" x14ac:dyDescent="0.35">
      <c r="A5" s="10"/>
      <c r="B5" s="10"/>
      <c r="C5" s="77" t="s">
        <v>10</v>
      </c>
      <c r="D5" s="17">
        <f>D4/12</f>
        <v>3.67</v>
      </c>
      <c r="E5" s="17">
        <f>E4/12</f>
        <v>6.5</v>
      </c>
      <c r="F5" s="17">
        <f>F4/12</f>
        <v>6.5</v>
      </c>
      <c r="G5" s="73"/>
      <c r="L5" s="74"/>
      <c r="M5" s="10"/>
      <c r="N5" s="10"/>
      <c r="O5" s="10"/>
      <c r="P5" s="40"/>
      <c r="Q5" s="40"/>
    </row>
    <row r="6" spans="1:19" x14ac:dyDescent="0.35">
      <c r="A6" s="10"/>
      <c r="B6" s="10"/>
      <c r="C6" s="10"/>
      <c r="D6" s="10"/>
      <c r="E6" s="10"/>
      <c r="F6" s="10"/>
      <c r="G6" s="70"/>
      <c r="H6" s="78"/>
      <c r="I6" s="78"/>
      <c r="J6" s="78"/>
      <c r="K6" s="78"/>
      <c r="L6" s="79"/>
      <c r="M6" s="80" t="s">
        <v>8</v>
      </c>
      <c r="N6" s="80" t="s">
        <v>9</v>
      </c>
      <c r="O6" s="81"/>
      <c r="P6" s="40"/>
      <c r="Q6" s="40"/>
    </row>
    <row r="7" spans="1:19" x14ac:dyDescent="0.35">
      <c r="A7" s="10"/>
      <c r="B7" s="10"/>
      <c r="C7" s="10"/>
      <c r="D7" s="10"/>
      <c r="E7" s="10"/>
      <c r="F7" s="10"/>
      <c r="G7" s="70"/>
      <c r="H7" s="78"/>
      <c r="I7" s="78"/>
      <c r="J7" s="78"/>
      <c r="K7" s="78"/>
      <c r="L7" s="79"/>
      <c r="M7" s="82">
        <f>M4/144</f>
        <v>16.39</v>
      </c>
      <c r="N7" s="82">
        <f>(N4/1728)</f>
        <v>106.52</v>
      </c>
      <c r="O7" s="82"/>
      <c r="P7" s="40"/>
      <c r="Q7" s="40"/>
      <c r="R7" s="3"/>
    </row>
    <row r="8" spans="1:19" ht="21.75" customHeight="1" x14ac:dyDescent="0.45">
      <c r="A8" s="10"/>
      <c r="B8" s="10"/>
      <c r="C8" s="40"/>
      <c r="D8" s="259" t="s">
        <v>19</v>
      </c>
      <c r="E8" s="259"/>
      <c r="F8" s="259"/>
      <c r="G8" s="261" t="s">
        <v>25</v>
      </c>
      <c r="H8" s="262"/>
      <c r="I8" s="261" t="s">
        <v>28</v>
      </c>
      <c r="J8" s="262"/>
      <c r="K8" s="10"/>
      <c r="L8" s="10"/>
      <c r="M8" s="10"/>
      <c r="N8" s="10"/>
      <c r="O8" s="10"/>
      <c r="P8" s="10"/>
      <c r="Q8" s="79"/>
      <c r="R8" s="2"/>
      <c r="S8" s="2"/>
    </row>
    <row r="9" spans="1:19" ht="49.5" customHeight="1" x14ac:dyDescent="0.5">
      <c r="A9" s="40"/>
      <c r="B9" s="120"/>
      <c r="C9" s="41" t="s">
        <v>17</v>
      </c>
      <c r="D9" s="12" t="s">
        <v>2</v>
      </c>
      <c r="E9" s="12" t="s">
        <v>5</v>
      </c>
      <c r="F9" s="12" t="s">
        <v>6</v>
      </c>
      <c r="G9" s="83" t="s">
        <v>26</v>
      </c>
      <c r="H9" s="84" t="s">
        <v>27</v>
      </c>
      <c r="I9" s="83" t="s">
        <v>26</v>
      </c>
      <c r="J9" s="84" t="s">
        <v>27</v>
      </c>
      <c r="K9" s="10"/>
      <c r="L9" s="10"/>
      <c r="M9" s="267" t="s">
        <v>16</v>
      </c>
      <c r="N9" s="267"/>
      <c r="O9" s="128"/>
      <c r="P9" s="71"/>
      <c r="Q9" s="10"/>
    </row>
    <row r="10" spans="1:19" ht="15" customHeight="1" x14ac:dyDescent="0.35">
      <c r="A10" s="252" t="s">
        <v>12</v>
      </c>
      <c r="B10" s="124">
        <v>90</v>
      </c>
      <c r="C10" s="122">
        <f t="shared" ref="C10:C73" si="0">C11+1</f>
        <v>224</v>
      </c>
      <c r="D10" s="85">
        <v>0</v>
      </c>
      <c r="E10" s="85">
        <v>0</v>
      </c>
      <c r="F10" s="85">
        <v>0</v>
      </c>
      <c r="G10" s="90">
        <f t="shared" ref="G10:G73" si="1">((C10-$C$100)*($E$4+9)*$F$4)+$G$100</f>
        <v>1341600</v>
      </c>
      <c r="H10" s="87">
        <f t="shared" ref="H10:H73" si="2">G10/1728</f>
        <v>776.39</v>
      </c>
      <c r="I10" s="90">
        <f t="shared" ref="I10:I73" si="3">G10*0.4</f>
        <v>536640</v>
      </c>
      <c r="J10" s="87">
        <f t="shared" ref="J10:J73" si="4">H10*0.4</f>
        <v>310.56</v>
      </c>
      <c r="K10" s="10"/>
      <c r="L10" s="10"/>
      <c r="M10" s="112" t="s">
        <v>46</v>
      </c>
      <c r="N10" s="12" t="s">
        <v>47</v>
      </c>
      <c r="O10" s="71"/>
      <c r="P10" s="10"/>
    </row>
    <row r="11" spans="1:19" ht="15" customHeight="1" x14ac:dyDescent="0.35">
      <c r="A11" s="252"/>
      <c r="B11" s="125">
        <v>89</v>
      </c>
      <c r="C11" s="123">
        <f t="shared" si="0"/>
        <v>223</v>
      </c>
      <c r="D11" s="85">
        <v>0</v>
      </c>
      <c r="E11" s="85">
        <v>0</v>
      </c>
      <c r="F11" s="85">
        <v>0</v>
      </c>
      <c r="G11" s="90">
        <f t="shared" si="1"/>
        <v>1334814</v>
      </c>
      <c r="H11" s="87">
        <f t="shared" si="2"/>
        <v>772.46</v>
      </c>
      <c r="I11" s="90">
        <f t="shared" si="3"/>
        <v>533925.6</v>
      </c>
      <c r="J11" s="87">
        <f t="shared" si="4"/>
        <v>308.98</v>
      </c>
      <c r="K11" s="10"/>
      <c r="L11" s="10"/>
      <c r="M11" s="57">
        <v>44</v>
      </c>
      <c r="N11" s="91">
        <f t="shared" ref="N11:N54" si="5">(2/3)*($D$4-M11)*$E$4</f>
        <v>0</v>
      </c>
      <c r="O11" s="71"/>
      <c r="P11" s="10"/>
    </row>
    <row r="12" spans="1:19" ht="15" customHeight="1" x14ac:dyDescent="0.35">
      <c r="A12" s="252"/>
      <c r="B12" s="125">
        <v>88</v>
      </c>
      <c r="C12" s="123">
        <f t="shared" si="0"/>
        <v>222</v>
      </c>
      <c r="D12" s="85">
        <v>0</v>
      </c>
      <c r="E12" s="85">
        <v>0</v>
      </c>
      <c r="F12" s="85">
        <v>0</v>
      </c>
      <c r="G12" s="90">
        <f t="shared" si="1"/>
        <v>1328028</v>
      </c>
      <c r="H12" s="87">
        <f t="shared" si="2"/>
        <v>768.53</v>
      </c>
      <c r="I12" s="90">
        <f t="shared" si="3"/>
        <v>531211.19999999995</v>
      </c>
      <c r="J12" s="87">
        <f t="shared" si="4"/>
        <v>307.41000000000003</v>
      </c>
      <c r="K12" s="10"/>
      <c r="L12" s="10"/>
      <c r="M12" s="57">
        <v>43</v>
      </c>
      <c r="N12" s="91">
        <f t="shared" si="5"/>
        <v>52</v>
      </c>
      <c r="O12" s="71"/>
      <c r="P12" s="10"/>
    </row>
    <row r="13" spans="1:19" ht="15" customHeight="1" x14ac:dyDescent="0.35">
      <c r="A13" s="252"/>
      <c r="B13" s="125">
        <v>87</v>
      </c>
      <c r="C13" s="123">
        <f t="shared" si="0"/>
        <v>221</v>
      </c>
      <c r="D13" s="85">
        <v>0</v>
      </c>
      <c r="E13" s="85">
        <v>0</v>
      </c>
      <c r="F13" s="85">
        <v>0</v>
      </c>
      <c r="G13" s="90">
        <f t="shared" si="1"/>
        <v>1321242</v>
      </c>
      <c r="H13" s="87">
        <f t="shared" si="2"/>
        <v>764.61</v>
      </c>
      <c r="I13" s="90">
        <f t="shared" si="3"/>
        <v>528496.80000000005</v>
      </c>
      <c r="J13" s="87">
        <f t="shared" si="4"/>
        <v>305.83999999999997</v>
      </c>
      <c r="K13" s="10"/>
      <c r="L13" s="10"/>
      <c r="M13" s="57">
        <v>42</v>
      </c>
      <c r="N13" s="91">
        <f t="shared" si="5"/>
        <v>104</v>
      </c>
      <c r="O13" s="71"/>
      <c r="P13" s="10"/>
    </row>
    <row r="14" spans="1:19" ht="15" customHeight="1" x14ac:dyDescent="0.35">
      <c r="A14" s="252"/>
      <c r="B14" s="125">
        <v>86</v>
      </c>
      <c r="C14" s="123">
        <f t="shared" si="0"/>
        <v>220</v>
      </c>
      <c r="D14" s="85">
        <v>0</v>
      </c>
      <c r="E14" s="85">
        <v>0</v>
      </c>
      <c r="F14" s="85">
        <v>0</v>
      </c>
      <c r="G14" s="90">
        <f t="shared" si="1"/>
        <v>1314456</v>
      </c>
      <c r="H14" s="87">
        <f t="shared" si="2"/>
        <v>760.68</v>
      </c>
      <c r="I14" s="90">
        <f t="shared" si="3"/>
        <v>525782.4</v>
      </c>
      <c r="J14" s="87">
        <f t="shared" si="4"/>
        <v>304.27</v>
      </c>
      <c r="K14" s="10"/>
      <c r="L14" s="10"/>
      <c r="M14" s="57">
        <v>41</v>
      </c>
      <c r="N14" s="91">
        <f t="shared" si="5"/>
        <v>156</v>
      </c>
      <c r="O14" s="71"/>
      <c r="P14" s="10"/>
    </row>
    <row r="15" spans="1:19" ht="15" customHeight="1" x14ac:dyDescent="0.35">
      <c r="A15" s="252"/>
      <c r="B15" s="125">
        <v>85</v>
      </c>
      <c r="C15" s="123">
        <f t="shared" si="0"/>
        <v>219</v>
      </c>
      <c r="D15" s="85">
        <v>0</v>
      </c>
      <c r="E15" s="85">
        <v>0</v>
      </c>
      <c r="F15" s="85">
        <v>0</v>
      </c>
      <c r="G15" s="90">
        <f t="shared" si="1"/>
        <v>1307670</v>
      </c>
      <c r="H15" s="87">
        <f t="shared" si="2"/>
        <v>756.75</v>
      </c>
      <c r="I15" s="90">
        <f t="shared" si="3"/>
        <v>523068</v>
      </c>
      <c r="J15" s="87">
        <f t="shared" si="4"/>
        <v>302.7</v>
      </c>
      <c r="K15" s="10"/>
      <c r="L15" s="10"/>
      <c r="M15" s="57">
        <v>40</v>
      </c>
      <c r="N15" s="91">
        <f t="shared" si="5"/>
        <v>208</v>
      </c>
      <c r="O15" s="71"/>
      <c r="P15" s="10"/>
    </row>
    <row r="16" spans="1:19" ht="15" customHeight="1" x14ac:dyDescent="0.35">
      <c r="A16" s="252"/>
      <c r="B16" s="125">
        <v>84</v>
      </c>
      <c r="C16" s="123">
        <f t="shared" si="0"/>
        <v>218</v>
      </c>
      <c r="D16" s="85">
        <v>0</v>
      </c>
      <c r="E16" s="85">
        <v>0</v>
      </c>
      <c r="F16" s="85">
        <v>0</v>
      </c>
      <c r="G16" s="90">
        <f t="shared" si="1"/>
        <v>1300884</v>
      </c>
      <c r="H16" s="87">
        <f t="shared" si="2"/>
        <v>752.83</v>
      </c>
      <c r="I16" s="90">
        <f t="shared" si="3"/>
        <v>520353.6</v>
      </c>
      <c r="J16" s="87">
        <f t="shared" si="4"/>
        <v>301.13</v>
      </c>
      <c r="K16" s="10"/>
      <c r="L16" s="10"/>
      <c r="M16" s="57">
        <v>39</v>
      </c>
      <c r="N16" s="91">
        <f t="shared" si="5"/>
        <v>260</v>
      </c>
      <c r="O16" s="71"/>
      <c r="P16" s="10"/>
    </row>
    <row r="17" spans="1:16" ht="15" customHeight="1" x14ac:dyDescent="0.35">
      <c r="A17" s="252"/>
      <c r="B17" s="125">
        <v>83</v>
      </c>
      <c r="C17" s="123">
        <f t="shared" si="0"/>
        <v>217</v>
      </c>
      <c r="D17" s="85">
        <v>0</v>
      </c>
      <c r="E17" s="85">
        <v>0</v>
      </c>
      <c r="F17" s="85">
        <v>0</v>
      </c>
      <c r="G17" s="90">
        <f t="shared" si="1"/>
        <v>1294098</v>
      </c>
      <c r="H17" s="87">
        <f t="shared" si="2"/>
        <v>748.9</v>
      </c>
      <c r="I17" s="90">
        <f t="shared" si="3"/>
        <v>517639.2</v>
      </c>
      <c r="J17" s="87">
        <f t="shared" si="4"/>
        <v>299.56</v>
      </c>
      <c r="K17" s="10"/>
      <c r="L17" s="10"/>
      <c r="M17" s="58">
        <v>38</v>
      </c>
      <c r="N17" s="91">
        <f t="shared" si="5"/>
        <v>312</v>
      </c>
      <c r="O17" s="71"/>
      <c r="P17" s="10"/>
    </row>
    <row r="18" spans="1:16" ht="15" customHeight="1" x14ac:dyDescent="0.35">
      <c r="A18" s="252"/>
      <c r="B18" s="125">
        <v>82</v>
      </c>
      <c r="C18" s="123">
        <f t="shared" si="0"/>
        <v>216</v>
      </c>
      <c r="D18" s="85">
        <v>0</v>
      </c>
      <c r="E18" s="85">
        <v>0</v>
      </c>
      <c r="F18" s="85">
        <v>0</v>
      </c>
      <c r="G18" s="90">
        <f t="shared" si="1"/>
        <v>1287312</v>
      </c>
      <c r="H18" s="87">
        <f t="shared" si="2"/>
        <v>744.97</v>
      </c>
      <c r="I18" s="90">
        <f t="shared" si="3"/>
        <v>514924.79999999999</v>
      </c>
      <c r="J18" s="87">
        <f t="shared" si="4"/>
        <v>297.99</v>
      </c>
      <c r="K18" s="10"/>
      <c r="L18" s="10"/>
      <c r="M18" s="60">
        <v>37</v>
      </c>
      <c r="N18" s="91">
        <f t="shared" si="5"/>
        <v>364</v>
      </c>
      <c r="O18" s="71"/>
      <c r="P18" s="10"/>
    </row>
    <row r="19" spans="1:16" ht="15" customHeight="1" x14ac:dyDescent="0.35">
      <c r="A19" s="252"/>
      <c r="B19" s="125">
        <v>81</v>
      </c>
      <c r="C19" s="123">
        <f t="shared" si="0"/>
        <v>215</v>
      </c>
      <c r="D19" s="85">
        <v>0</v>
      </c>
      <c r="E19" s="85">
        <v>0</v>
      </c>
      <c r="F19" s="85">
        <v>0</v>
      </c>
      <c r="G19" s="90">
        <f t="shared" si="1"/>
        <v>1280526</v>
      </c>
      <c r="H19" s="87">
        <f t="shared" si="2"/>
        <v>741.05</v>
      </c>
      <c r="I19" s="90">
        <f t="shared" si="3"/>
        <v>512210.4</v>
      </c>
      <c r="J19" s="87">
        <f t="shared" si="4"/>
        <v>296.42</v>
      </c>
      <c r="K19" s="10"/>
      <c r="L19" s="10"/>
      <c r="M19" s="60">
        <v>36</v>
      </c>
      <c r="N19" s="91">
        <f t="shared" si="5"/>
        <v>416</v>
      </c>
      <c r="O19" s="71"/>
      <c r="P19" s="10"/>
    </row>
    <row r="20" spans="1:16" ht="15" customHeight="1" x14ac:dyDescent="0.35">
      <c r="A20" s="252"/>
      <c r="B20" s="125">
        <v>80</v>
      </c>
      <c r="C20" s="123">
        <f t="shared" si="0"/>
        <v>214</v>
      </c>
      <c r="D20" s="85">
        <v>0</v>
      </c>
      <c r="E20" s="85">
        <v>0</v>
      </c>
      <c r="F20" s="85">
        <v>0</v>
      </c>
      <c r="G20" s="90">
        <f t="shared" si="1"/>
        <v>1273740</v>
      </c>
      <c r="H20" s="87">
        <f t="shared" si="2"/>
        <v>737.12</v>
      </c>
      <c r="I20" s="90">
        <f t="shared" si="3"/>
        <v>509496</v>
      </c>
      <c r="J20" s="87">
        <f t="shared" si="4"/>
        <v>294.85000000000002</v>
      </c>
      <c r="K20" s="10"/>
      <c r="L20" s="10"/>
      <c r="M20" s="60">
        <v>35</v>
      </c>
      <c r="N20" s="91">
        <f t="shared" si="5"/>
        <v>468</v>
      </c>
      <c r="O20" s="71"/>
      <c r="P20" s="10"/>
    </row>
    <row r="21" spans="1:16" ht="15" customHeight="1" x14ac:dyDescent="0.35">
      <c r="A21" s="252"/>
      <c r="B21" s="125">
        <v>79</v>
      </c>
      <c r="C21" s="123">
        <f t="shared" si="0"/>
        <v>213</v>
      </c>
      <c r="D21" s="85">
        <v>0</v>
      </c>
      <c r="E21" s="85">
        <v>0</v>
      </c>
      <c r="F21" s="85">
        <v>0</v>
      </c>
      <c r="G21" s="90">
        <f t="shared" si="1"/>
        <v>1266954</v>
      </c>
      <c r="H21" s="87">
        <f t="shared" si="2"/>
        <v>733.19</v>
      </c>
      <c r="I21" s="90">
        <f t="shared" si="3"/>
        <v>506781.6</v>
      </c>
      <c r="J21" s="87">
        <f t="shared" si="4"/>
        <v>293.27999999999997</v>
      </c>
      <c r="K21" s="10"/>
      <c r="L21" s="10"/>
      <c r="M21" s="60">
        <v>34</v>
      </c>
      <c r="N21" s="91">
        <f t="shared" si="5"/>
        <v>520</v>
      </c>
      <c r="O21" s="71"/>
      <c r="P21" s="10"/>
    </row>
    <row r="22" spans="1:16" ht="15" customHeight="1" x14ac:dyDescent="0.35">
      <c r="A22" s="252"/>
      <c r="B22" s="125">
        <v>78</v>
      </c>
      <c r="C22" s="123">
        <f t="shared" si="0"/>
        <v>212</v>
      </c>
      <c r="D22" s="85">
        <v>0</v>
      </c>
      <c r="E22" s="85">
        <v>0</v>
      </c>
      <c r="F22" s="85">
        <v>0</v>
      </c>
      <c r="G22" s="90">
        <f t="shared" si="1"/>
        <v>1260168</v>
      </c>
      <c r="H22" s="87">
        <f t="shared" si="2"/>
        <v>729.26</v>
      </c>
      <c r="I22" s="90">
        <f t="shared" si="3"/>
        <v>504067.2</v>
      </c>
      <c r="J22" s="87">
        <f t="shared" si="4"/>
        <v>291.7</v>
      </c>
      <c r="K22" s="10"/>
      <c r="L22" s="10"/>
      <c r="M22" s="60">
        <v>33</v>
      </c>
      <c r="N22" s="91">
        <f t="shared" si="5"/>
        <v>572</v>
      </c>
      <c r="O22" s="71"/>
      <c r="P22" s="10"/>
    </row>
    <row r="23" spans="1:16" ht="15" customHeight="1" x14ac:dyDescent="0.35">
      <c r="A23" s="252"/>
      <c r="B23" s="125">
        <v>77</v>
      </c>
      <c r="C23" s="123">
        <f t="shared" si="0"/>
        <v>211</v>
      </c>
      <c r="D23" s="85">
        <v>0</v>
      </c>
      <c r="E23" s="85">
        <v>0</v>
      </c>
      <c r="F23" s="85">
        <v>0</v>
      </c>
      <c r="G23" s="90">
        <f t="shared" si="1"/>
        <v>1253382</v>
      </c>
      <c r="H23" s="87">
        <f t="shared" si="2"/>
        <v>725.34</v>
      </c>
      <c r="I23" s="90">
        <f t="shared" si="3"/>
        <v>501352.8</v>
      </c>
      <c r="J23" s="87">
        <f t="shared" si="4"/>
        <v>290.14</v>
      </c>
      <c r="K23" s="10"/>
      <c r="L23" s="10"/>
      <c r="M23" s="60">
        <v>32</v>
      </c>
      <c r="N23" s="91">
        <f t="shared" si="5"/>
        <v>624</v>
      </c>
      <c r="O23" s="71"/>
      <c r="P23" s="10"/>
    </row>
    <row r="24" spans="1:16" ht="15" customHeight="1" x14ac:dyDescent="0.35">
      <c r="A24" s="252"/>
      <c r="B24" s="125">
        <v>76</v>
      </c>
      <c r="C24" s="123">
        <f t="shared" si="0"/>
        <v>210</v>
      </c>
      <c r="D24" s="85">
        <v>0</v>
      </c>
      <c r="E24" s="85">
        <v>0</v>
      </c>
      <c r="F24" s="85">
        <v>0</v>
      </c>
      <c r="G24" s="90">
        <f t="shared" si="1"/>
        <v>1246596</v>
      </c>
      <c r="H24" s="87">
        <f t="shared" si="2"/>
        <v>721.41</v>
      </c>
      <c r="I24" s="90">
        <f t="shared" si="3"/>
        <v>498638.4</v>
      </c>
      <c r="J24" s="87">
        <f t="shared" si="4"/>
        <v>288.56</v>
      </c>
      <c r="K24" s="10"/>
      <c r="L24" s="10"/>
      <c r="M24" s="60">
        <v>31</v>
      </c>
      <c r="N24" s="91">
        <f t="shared" si="5"/>
        <v>676</v>
      </c>
      <c r="O24" s="71"/>
      <c r="P24" s="10"/>
    </row>
    <row r="25" spans="1:16" ht="15" customHeight="1" x14ac:dyDescent="0.35">
      <c r="A25" s="252"/>
      <c r="B25" s="125">
        <v>75</v>
      </c>
      <c r="C25" s="123">
        <f t="shared" si="0"/>
        <v>209</v>
      </c>
      <c r="D25" s="85">
        <v>0</v>
      </c>
      <c r="E25" s="85">
        <v>0</v>
      </c>
      <c r="F25" s="85">
        <v>0</v>
      </c>
      <c r="G25" s="90">
        <f t="shared" si="1"/>
        <v>1239810</v>
      </c>
      <c r="H25" s="87">
        <f t="shared" si="2"/>
        <v>717.48</v>
      </c>
      <c r="I25" s="90">
        <f t="shared" si="3"/>
        <v>495924</v>
      </c>
      <c r="J25" s="87">
        <f t="shared" si="4"/>
        <v>286.99</v>
      </c>
      <c r="K25" s="10"/>
      <c r="L25" s="10"/>
      <c r="M25" s="60">
        <v>30</v>
      </c>
      <c r="N25" s="91">
        <f t="shared" si="5"/>
        <v>728</v>
      </c>
      <c r="O25" s="71"/>
      <c r="P25" s="10"/>
    </row>
    <row r="26" spans="1:16" ht="15" customHeight="1" x14ac:dyDescent="0.35">
      <c r="A26" s="252"/>
      <c r="B26" s="125">
        <v>74</v>
      </c>
      <c r="C26" s="123">
        <f t="shared" si="0"/>
        <v>208</v>
      </c>
      <c r="D26" s="85">
        <v>0</v>
      </c>
      <c r="E26" s="85">
        <v>0</v>
      </c>
      <c r="F26" s="85">
        <v>0</v>
      </c>
      <c r="G26" s="90">
        <f t="shared" si="1"/>
        <v>1233024</v>
      </c>
      <c r="H26" s="87">
        <f t="shared" si="2"/>
        <v>713.56</v>
      </c>
      <c r="I26" s="90">
        <f t="shared" si="3"/>
        <v>493209.59999999998</v>
      </c>
      <c r="J26" s="87">
        <f t="shared" si="4"/>
        <v>285.42</v>
      </c>
      <c r="K26" s="10"/>
      <c r="L26" s="10"/>
      <c r="M26" s="60">
        <v>29</v>
      </c>
      <c r="N26" s="91">
        <f t="shared" si="5"/>
        <v>780</v>
      </c>
      <c r="O26" s="71"/>
      <c r="P26" s="10"/>
    </row>
    <row r="27" spans="1:16" ht="15" customHeight="1" x14ac:dyDescent="0.35">
      <c r="A27" s="252"/>
      <c r="B27" s="125">
        <v>73</v>
      </c>
      <c r="C27" s="123">
        <f t="shared" si="0"/>
        <v>207</v>
      </c>
      <c r="D27" s="85">
        <v>0</v>
      </c>
      <c r="E27" s="85">
        <v>0</v>
      </c>
      <c r="F27" s="85">
        <v>0</v>
      </c>
      <c r="G27" s="90">
        <f t="shared" si="1"/>
        <v>1226238</v>
      </c>
      <c r="H27" s="87">
        <f t="shared" si="2"/>
        <v>709.63</v>
      </c>
      <c r="I27" s="90">
        <f t="shared" si="3"/>
        <v>490495.2</v>
      </c>
      <c r="J27" s="87">
        <f t="shared" si="4"/>
        <v>283.85000000000002</v>
      </c>
      <c r="K27" s="10"/>
      <c r="L27" s="10"/>
      <c r="M27" s="60">
        <v>28</v>
      </c>
      <c r="N27" s="91">
        <f t="shared" si="5"/>
        <v>832</v>
      </c>
      <c r="O27" s="71"/>
      <c r="P27" s="10"/>
    </row>
    <row r="28" spans="1:16" ht="15" customHeight="1" x14ac:dyDescent="0.35">
      <c r="A28" s="252"/>
      <c r="B28" s="125">
        <v>72</v>
      </c>
      <c r="C28" s="123">
        <f t="shared" si="0"/>
        <v>206</v>
      </c>
      <c r="D28" s="85">
        <v>0</v>
      </c>
      <c r="E28" s="85">
        <v>0</v>
      </c>
      <c r="F28" s="85">
        <v>0</v>
      </c>
      <c r="G28" s="90">
        <f t="shared" si="1"/>
        <v>1219452</v>
      </c>
      <c r="H28" s="87">
        <f t="shared" si="2"/>
        <v>705.7</v>
      </c>
      <c r="I28" s="90">
        <f t="shared" si="3"/>
        <v>487780.8</v>
      </c>
      <c r="J28" s="87">
        <f t="shared" si="4"/>
        <v>282.27999999999997</v>
      </c>
      <c r="K28" s="10"/>
      <c r="L28" s="10"/>
      <c r="M28" s="60">
        <v>27</v>
      </c>
      <c r="N28" s="91">
        <f t="shared" si="5"/>
        <v>884</v>
      </c>
      <c r="O28" s="71"/>
      <c r="P28" s="10"/>
    </row>
    <row r="29" spans="1:16" ht="15" customHeight="1" x14ac:dyDescent="0.35">
      <c r="A29" s="252"/>
      <c r="B29" s="125">
        <v>71</v>
      </c>
      <c r="C29" s="123">
        <f t="shared" si="0"/>
        <v>205</v>
      </c>
      <c r="D29" s="85">
        <v>0</v>
      </c>
      <c r="E29" s="85">
        <v>0</v>
      </c>
      <c r="F29" s="85">
        <v>0</v>
      </c>
      <c r="G29" s="90">
        <f t="shared" si="1"/>
        <v>1212666</v>
      </c>
      <c r="H29" s="87">
        <f t="shared" si="2"/>
        <v>701.77</v>
      </c>
      <c r="I29" s="90">
        <f t="shared" si="3"/>
        <v>485066.4</v>
      </c>
      <c r="J29" s="87">
        <f t="shared" si="4"/>
        <v>280.70999999999998</v>
      </c>
      <c r="K29" s="10"/>
      <c r="L29" s="10"/>
      <c r="M29" s="60">
        <v>26</v>
      </c>
      <c r="N29" s="91">
        <f t="shared" si="5"/>
        <v>936</v>
      </c>
      <c r="O29" s="71"/>
      <c r="P29" s="10"/>
    </row>
    <row r="30" spans="1:16" ht="15" customHeight="1" x14ac:dyDescent="0.35">
      <c r="A30" s="252"/>
      <c r="B30" s="125">
        <v>70</v>
      </c>
      <c r="C30" s="123">
        <f t="shared" si="0"/>
        <v>204</v>
      </c>
      <c r="D30" s="85">
        <v>0</v>
      </c>
      <c r="E30" s="85">
        <v>0</v>
      </c>
      <c r="F30" s="85">
        <v>0</v>
      </c>
      <c r="G30" s="90">
        <f t="shared" si="1"/>
        <v>1205880</v>
      </c>
      <c r="H30" s="87">
        <f t="shared" si="2"/>
        <v>697.85</v>
      </c>
      <c r="I30" s="90">
        <f t="shared" si="3"/>
        <v>482352</v>
      </c>
      <c r="J30" s="87">
        <f t="shared" si="4"/>
        <v>279.14</v>
      </c>
      <c r="K30" s="10"/>
      <c r="L30" s="10"/>
      <c r="M30" s="60">
        <v>25</v>
      </c>
      <c r="N30" s="91">
        <f t="shared" si="5"/>
        <v>988</v>
      </c>
      <c r="O30" s="71"/>
      <c r="P30" s="10"/>
    </row>
    <row r="31" spans="1:16" ht="15" customHeight="1" x14ac:dyDescent="0.35">
      <c r="A31" s="252"/>
      <c r="B31" s="125">
        <v>69</v>
      </c>
      <c r="C31" s="123">
        <f t="shared" si="0"/>
        <v>203</v>
      </c>
      <c r="D31" s="85">
        <v>0</v>
      </c>
      <c r="E31" s="85">
        <v>0</v>
      </c>
      <c r="F31" s="85">
        <v>0</v>
      </c>
      <c r="G31" s="90">
        <f t="shared" si="1"/>
        <v>1199094</v>
      </c>
      <c r="H31" s="87">
        <f t="shared" si="2"/>
        <v>693.92</v>
      </c>
      <c r="I31" s="90">
        <f t="shared" si="3"/>
        <v>479637.6</v>
      </c>
      <c r="J31" s="87">
        <f t="shared" si="4"/>
        <v>277.57</v>
      </c>
      <c r="K31" s="10"/>
      <c r="L31" s="10"/>
      <c r="M31" s="60">
        <v>24</v>
      </c>
      <c r="N31" s="91">
        <f t="shared" si="5"/>
        <v>1040</v>
      </c>
      <c r="O31" s="71"/>
      <c r="P31" s="10"/>
    </row>
    <row r="32" spans="1:16" ht="15" customHeight="1" x14ac:dyDescent="0.35">
      <c r="A32" s="252"/>
      <c r="B32" s="125">
        <v>68</v>
      </c>
      <c r="C32" s="123">
        <f t="shared" si="0"/>
        <v>202</v>
      </c>
      <c r="D32" s="85">
        <v>0</v>
      </c>
      <c r="E32" s="85">
        <v>0</v>
      </c>
      <c r="F32" s="85">
        <v>0</v>
      </c>
      <c r="G32" s="90">
        <f t="shared" si="1"/>
        <v>1192308</v>
      </c>
      <c r="H32" s="87">
        <f t="shared" si="2"/>
        <v>689.99</v>
      </c>
      <c r="I32" s="90">
        <f t="shared" si="3"/>
        <v>476923.2</v>
      </c>
      <c r="J32" s="87">
        <f t="shared" si="4"/>
        <v>276</v>
      </c>
      <c r="K32" s="10"/>
      <c r="L32" s="10"/>
      <c r="M32" s="60">
        <v>23</v>
      </c>
      <c r="N32" s="91">
        <f t="shared" si="5"/>
        <v>1092</v>
      </c>
      <c r="O32" s="71"/>
      <c r="P32" s="10"/>
    </row>
    <row r="33" spans="1:16" ht="15" customHeight="1" x14ac:dyDescent="0.35">
      <c r="A33" s="252"/>
      <c r="B33" s="125">
        <v>67</v>
      </c>
      <c r="C33" s="123">
        <f t="shared" si="0"/>
        <v>201</v>
      </c>
      <c r="D33" s="85">
        <v>0</v>
      </c>
      <c r="E33" s="85">
        <v>0</v>
      </c>
      <c r="F33" s="85">
        <v>0</v>
      </c>
      <c r="G33" s="90">
        <f t="shared" si="1"/>
        <v>1185522</v>
      </c>
      <c r="H33" s="87">
        <f t="shared" si="2"/>
        <v>686.07</v>
      </c>
      <c r="I33" s="90">
        <f t="shared" si="3"/>
        <v>474208.8</v>
      </c>
      <c r="J33" s="87">
        <f t="shared" si="4"/>
        <v>274.43</v>
      </c>
      <c r="K33" s="10"/>
      <c r="L33" s="10"/>
      <c r="M33" s="60">
        <v>22</v>
      </c>
      <c r="N33" s="91">
        <f t="shared" si="5"/>
        <v>1144</v>
      </c>
      <c r="O33" s="71"/>
      <c r="P33" s="10"/>
    </row>
    <row r="34" spans="1:16" ht="15" customHeight="1" x14ac:dyDescent="0.35">
      <c r="A34" s="252"/>
      <c r="B34" s="125">
        <v>66</v>
      </c>
      <c r="C34" s="123">
        <f t="shared" si="0"/>
        <v>200</v>
      </c>
      <c r="D34" s="85">
        <v>0</v>
      </c>
      <c r="E34" s="85">
        <v>0</v>
      </c>
      <c r="F34" s="85">
        <v>0</v>
      </c>
      <c r="G34" s="90">
        <f t="shared" si="1"/>
        <v>1178736</v>
      </c>
      <c r="H34" s="87">
        <f t="shared" si="2"/>
        <v>682.14</v>
      </c>
      <c r="I34" s="90">
        <f t="shared" si="3"/>
        <v>471494.40000000002</v>
      </c>
      <c r="J34" s="87">
        <f t="shared" si="4"/>
        <v>272.86</v>
      </c>
      <c r="K34" s="10"/>
      <c r="L34" s="10"/>
      <c r="M34" s="60">
        <v>21</v>
      </c>
      <c r="N34" s="91">
        <f t="shared" si="5"/>
        <v>1196</v>
      </c>
      <c r="O34" s="71"/>
      <c r="P34" s="10"/>
    </row>
    <row r="35" spans="1:16" ht="15" customHeight="1" x14ac:dyDescent="0.35">
      <c r="A35" s="252"/>
      <c r="B35" s="125">
        <v>65</v>
      </c>
      <c r="C35" s="123">
        <f t="shared" si="0"/>
        <v>199</v>
      </c>
      <c r="D35" s="85">
        <v>0</v>
      </c>
      <c r="E35" s="85">
        <v>0</v>
      </c>
      <c r="F35" s="85">
        <v>0</v>
      </c>
      <c r="G35" s="90">
        <f t="shared" si="1"/>
        <v>1171950</v>
      </c>
      <c r="H35" s="87">
        <f t="shared" si="2"/>
        <v>678.21</v>
      </c>
      <c r="I35" s="90">
        <f t="shared" si="3"/>
        <v>468780</v>
      </c>
      <c r="J35" s="87">
        <f t="shared" si="4"/>
        <v>271.27999999999997</v>
      </c>
      <c r="K35" s="10"/>
      <c r="L35" s="10"/>
      <c r="M35" s="60">
        <v>20</v>
      </c>
      <c r="N35" s="91">
        <f t="shared" si="5"/>
        <v>1248</v>
      </c>
      <c r="O35" s="71"/>
      <c r="P35" s="10"/>
    </row>
    <row r="36" spans="1:16" ht="15" customHeight="1" x14ac:dyDescent="0.35">
      <c r="A36" s="252"/>
      <c r="B36" s="125">
        <v>64</v>
      </c>
      <c r="C36" s="123">
        <f t="shared" si="0"/>
        <v>198</v>
      </c>
      <c r="D36" s="85">
        <v>0</v>
      </c>
      <c r="E36" s="85">
        <v>0</v>
      </c>
      <c r="F36" s="85">
        <v>0</v>
      </c>
      <c r="G36" s="90">
        <f t="shared" si="1"/>
        <v>1165164</v>
      </c>
      <c r="H36" s="87">
        <f t="shared" si="2"/>
        <v>674.28</v>
      </c>
      <c r="I36" s="90">
        <f t="shared" si="3"/>
        <v>466065.6</v>
      </c>
      <c r="J36" s="87">
        <f t="shared" si="4"/>
        <v>269.70999999999998</v>
      </c>
      <c r="K36" s="10"/>
      <c r="L36" s="10"/>
      <c r="M36" s="60">
        <v>19</v>
      </c>
      <c r="N36" s="91">
        <f t="shared" si="5"/>
        <v>1300</v>
      </c>
      <c r="O36" s="71"/>
      <c r="P36" s="10"/>
    </row>
    <row r="37" spans="1:16" ht="15" customHeight="1" x14ac:dyDescent="0.35">
      <c r="A37" s="252"/>
      <c r="B37" s="125">
        <v>63</v>
      </c>
      <c r="C37" s="123">
        <f t="shared" si="0"/>
        <v>197</v>
      </c>
      <c r="D37" s="85">
        <v>0</v>
      </c>
      <c r="E37" s="85">
        <v>0</v>
      </c>
      <c r="F37" s="85">
        <v>0</v>
      </c>
      <c r="G37" s="90">
        <f t="shared" si="1"/>
        <v>1158378</v>
      </c>
      <c r="H37" s="87">
        <f t="shared" si="2"/>
        <v>670.36</v>
      </c>
      <c r="I37" s="90">
        <f t="shared" si="3"/>
        <v>463351.2</v>
      </c>
      <c r="J37" s="87">
        <f t="shared" si="4"/>
        <v>268.14</v>
      </c>
      <c r="K37" s="10"/>
      <c r="L37" s="10"/>
      <c r="M37" s="60">
        <v>18</v>
      </c>
      <c r="N37" s="91">
        <f t="shared" si="5"/>
        <v>1352</v>
      </c>
      <c r="O37" s="71"/>
      <c r="P37" s="10"/>
    </row>
    <row r="38" spans="1:16" ht="15" customHeight="1" x14ac:dyDescent="0.35">
      <c r="A38" s="252"/>
      <c r="B38" s="125">
        <v>62</v>
      </c>
      <c r="C38" s="123">
        <f t="shared" si="0"/>
        <v>196</v>
      </c>
      <c r="D38" s="85">
        <v>0</v>
      </c>
      <c r="E38" s="85">
        <v>0</v>
      </c>
      <c r="F38" s="85">
        <v>0</v>
      </c>
      <c r="G38" s="90">
        <f t="shared" si="1"/>
        <v>1151592</v>
      </c>
      <c r="H38" s="87">
        <f t="shared" si="2"/>
        <v>666.43</v>
      </c>
      <c r="I38" s="90">
        <f t="shared" si="3"/>
        <v>460636.8</v>
      </c>
      <c r="J38" s="87">
        <f t="shared" si="4"/>
        <v>266.57</v>
      </c>
      <c r="K38" s="10"/>
      <c r="L38" s="10"/>
      <c r="M38" s="60">
        <v>17</v>
      </c>
      <c r="N38" s="91">
        <f t="shared" si="5"/>
        <v>1404</v>
      </c>
      <c r="O38" s="71"/>
      <c r="P38" s="10"/>
    </row>
    <row r="39" spans="1:16" ht="15" customHeight="1" x14ac:dyDescent="0.35">
      <c r="A39" s="252"/>
      <c r="B39" s="125">
        <v>61</v>
      </c>
      <c r="C39" s="123">
        <f t="shared" si="0"/>
        <v>195</v>
      </c>
      <c r="D39" s="85">
        <v>0</v>
      </c>
      <c r="E39" s="85">
        <v>0</v>
      </c>
      <c r="F39" s="85">
        <v>0</v>
      </c>
      <c r="G39" s="90">
        <f t="shared" si="1"/>
        <v>1144806</v>
      </c>
      <c r="H39" s="87">
        <f t="shared" si="2"/>
        <v>662.5</v>
      </c>
      <c r="I39" s="90">
        <f t="shared" si="3"/>
        <v>457922.4</v>
      </c>
      <c r="J39" s="87">
        <f t="shared" si="4"/>
        <v>265</v>
      </c>
      <c r="K39" s="10"/>
      <c r="L39" s="10"/>
      <c r="M39" s="60">
        <v>16</v>
      </c>
      <c r="N39" s="91">
        <f t="shared" si="5"/>
        <v>1456</v>
      </c>
      <c r="O39" s="71"/>
      <c r="P39" s="10"/>
    </row>
    <row r="40" spans="1:16" ht="15" customHeight="1" x14ac:dyDescent="0.35">
      <c r="A40" s="252"/>
      <c r="B40" s="125">
        <v>60</v>
      </c>
      <c r="C40" s="123">
        <f t="shared" si="0"/>
        <v>194</v>
      </c>
      <c r="D40" s="85">
        <v>0</v>
      </c>
      <c r="E40" s="85">
        <v>0</v>
      </c>
      <c r="F40" s="85">
        <v>0</v>
      </c>
      <c r="G40" s="90">
        <f t="shared" si="1"/>
        <v>1138020</v>
      </c>
      <c r="H40" s="87">
        <f t="shared" si="2"/>
        <v>658.58</v>
      </c>
      <c r="I40" s="90">
        <f t="shared" si="3"/>
        <v>455208</v>
      </c>
      <c r="J40" s="87">
        <f t="shared" si="4"/>
        <v>263.43</v>
      </c>
      <c r="K40" s="10"/>
      <c r="L40" s="10"/>
      <c r="M40" s="60">
        <v>15</v>
      </c>
      <c r="N40" s="91">
        <f t="shared" si="5"/>
        <v>1508</v>
      </c>
      <c r="O40" s="71"/>
      <c r="P40" s="10"/>
    </row>
    <row r="41" spans="1:16" ht="15" customHeight="1" x14ac:dyDescent="0.35">
      <c r="A41" s="252"/>
      <c r="B41" s="125">
        <v>59</v>
      </c>
      <c r="C41" s="123">
        <f t="shared" si="0"/>
        <v>193</v>
      </c>
      <c r="D41" s="85">
        <v>0</v>
      </c>
      <c r="E41" s="85">
        <v>0</v>
      </c>
      <c r="F41" s="85">
        <v>0</v>
      </c>
      <c r="G41" s="90">
        <f t="shared" si="1"/>
        <v>1131234</v>
      </c>
      <c r="H41" s="87">
        <f t="shared" si="2"/>
        <v>654.65</v>
      </c>
      <c r="I41" s="90">
        <f t="shared" si="3"/>
        <v>452493.6</v>
      </c>
      <c r="J41" s="87">
        <f t="shared" si="4"/>
        <v>261.86</v>
      </c>
      <c r="K41" s="10"/>
      <c r="L41" s="10"/>
      <c r="M41" s="60">
        <v>14</v>
      </c>
      <c r="N41" s="91">
        <f t="shared" si="5"/>
        <v>1560</v>
      </c>
      <c r="O41" s="71"/>
      <c r="P41" s="10"/>
    </row>
    <row r="42" spans="1:16" ht="15" customHeight="1" x14ac:dyDescent="0.35">
      <c r="A42" s="252"/>
      <c r="B42" s="125">
        <v>58</v>
      </c>
      <c r="C42" s="123">
        <f t="shared" si="0"/>
        <v>192</v>
      </c>
      <c r="D42" s="85">
        <v>0</v>
      </c>
      <c r="E42" s="85">
        <v>0</v>
      </c>
      <c r="F42" s="85">
        <v>0</v>
      </c>
      <c r="G42" s="90">
        <f t="shared" si="1"/>
        <v>1124448</v>
      </c>
      <c r="H42" s="87">
        <f t="shared" si="2"/>
        <v>650.72</v>
      </c>
      <c r="I42" s="90">
        <f t="shared" si="3"/>
        <v>449779.20000000001</v>
      </c>
      <c r="J42" s="87">
        <f t="shared" si="4"/>
        <v>260.29000000000002</v>
      </c>
      <c r="K42" s="10"/>
      <c r="L42" s="10"/>
      <c r="M42" s="60">
        <v>13</v>
      </c>
      <c r="N42" s="91">
        <f t="shared" si="5"/>
        <v>1612</v>
      </c>
      <c r="O42" s="71"/>
      <c r="P42" s="10"/>
    </row>
    <row r="43" spans="1:16" ht="15" customHeight="1" x14ac:dyDescent="0.35">
      <c r="A43" s="252"/>
      <c r="B43" s="125">
        <v>57</v>
      </c>
      <c r="C43" s="123">
        <f t="shared" si="0"/>
        <v>191</v>
      </c>
      <c r="D43" s="85">
        <v>0</v>
      </c>
      <c r="E43" s="85">
        <v>0</v>
      </c>
      <c r="F43" s="85">
        <v>0</v>
      </c>
      <c r="G43" s="90">
        <f t="shared" si="1"/>
        <v>1117662</v>
      </c>
      <c r="H43" s="87">
        <f t="shared" si="2"/>
        <v>646.79999999999995</v>
      </c>
      <c r="I43" s="90">
        <f t="shared" si="3"/>
        <v>447064.8</v>
      </c>
      <c r="J43" s="87">
        <f t="shared" si="4"/>
        <v>258.72000000000003</v>
      </c>
      <c r="K43" s="10"/>
      <c r="L43" s="10"/>
      <c r="M43" s="60">
        <v>12</v>
      </c>
      <c r="N43" s="91">
        <f t="shared" si="5"/>
        <v>1664</v>
      </c>
      <c r="O43" s="71"/>
      <c r="P43" s="10"/>
    </row>
    <row r="44" spans="1:16" ht="15" customHeight="1" x14ac:dyDescent="0.35">
      <c r="A44" s="252"/>
      <c r="B44" s="125">
        <v>56</v>
      </c>
      <c r="C44" s="123">
        <f t="shared" si="0"/>
        <v>190</v>
      </c>
      <c r="D44" s="85">
        <v>0</v>
      </c>
      <c r="E44" s="85">
        <v>0</v>
      </c>
      <c r="F44" s="85">
        <v>0</v>
      </c>
      <c r="G44" s="90">
        <f t="shared" si="1"/>
        <v>1110876</v>
      </c>
      <c r="H44" s="87">
        <f t="shared" si="2"/>
        <v>642.87</v>
      </c>
      <c r="I44" s="90">
        <f t="shared" si="3"/>
        <v>444350.4</v>
      </c>
      <c r="J44" s="87">
        <f t="shared" si="4"/>
        <v>257.14999999999998</v>
      </c>
      <c r="K44" s="10"/>
      <c r="L44" s="10"/>
      <c r="M44" s="60">
        <v>11</v>
      </c>
      <c r="N44" s="91">
        <f t="shared" si="5"/>
        <v>1716</v>
      </c>
      <c r="O44" s="71"/>
      <c r="P44" s="10"/>
    </row>
    <row r="45" spans="1:16" ht="15" customHeight="1" x14ac:dyDescent="0.35">
      <c r="A45" s="252"/>
      <c r="B45" s="125">
        <v>55</v>
      </c>
      <c r="C45" s="123">
        <f t="shared" si="0"/>
        <v>189</v>
      </c>
      <c r="D45" s="85">
        <v>0</v>
      </c>
      <c r="E45" s="85">
        <v>0</v>
      </c>
      <c r="F45" s="85">
        <v>0</v>
      </c>
      <c r="G45" s="90">
        <f t="shared" si="1"/>
        <v>1104090</v>
      </c>
      <c r="H45" s="87">
        <f t="shared" si="2"/>
        <v>638.94000000000005</v>
      </c>
      <c r="I45" s="90">
        <f t="shared" si="3"/>
        <v>441636</v>
      </c>
      <c r="J45" s="87">
        <f t="shared" si="4"/>
        <v>255.58</v>
      </c>
      <c r="K45" s="10"/>
      <c r="L45" s="10"/>
      <c r="M45" s="60">
        <v>10</v>
      </c>
      <c r="N45" s="91">
        <f t="shared" si="5"/>
        <v>1768</v>
      </c>
      <c r="O45" s="71"/>
      <c r="P45" s="10"/>
    </row>
    <row r="46" spans="1:16" ht="15" customHeight="1" x14ac:dyDescent="0.35">
      <c r="A46" s="252"/>
      <c r="B46" s="125">
        <v>54</v>
      </c>
      <c r="C46" s="123">
        <f t="shared" si="0"/>
        <v>188</v>
      </c>
      <c r="D46" s="85">
        <v>0</v>
      </c>
      <c r="E46" s="85">
        <v>0</v>
      </c>
      <c r="F46" s="85">
        <v>0</v>
      </c>
      <c r="G46" s="90">
        <f t="shared" si="1"/>
        <v>1097304</v>
      </c>
      <c r="H46" s="87">
        <f t="shared" si="2"/>
        <v>635.01</v>
      </c>
      <c r="I46" s="90">
        <f t="shared" si="3"/>
        <v>438921.6</v>
      </c>
      <c r="J46" s="87">
        <f t="shared" si="4"/>
        <v>254</v>
      </c>
      <c r="K46" s="10"/>
      <c r="L46" s="10"/>
      <c r="M46" s="60">
        <v>9</v>
      </c>
      <c r="N46" s="91">
        <f t="shared" si="5"/>
        <v>1820</v>
      </c>
      <c r="O46" s="71"/>
      <c r="P46" s="10"/>
    </row>
    <row r="47" spans="1:16" ht="15" customHeight="1" x14ac:dyDescent="0.35">
      <c r="A47" s="252"/>
      <c r="B47" s="125">
        <v>53</v>
      </c>
      <c r="C47" s="123">
        <f t="shared" si="0"/>
        <v>187</v>
      </c>
      <c r="D47" s="85">
        <v>0</v>
      </c>
      <c r="E47" s="85">
        <v>0</v>
      </c>
      <c r="F47" s="85">
        <v>0</v>
      </c>
      <c r="G47" s="90">
        <f t="shared" si="1"/>
        <v>1090518</v>
      </c>
      <c r="H47" s="87">
        <f t="shared" si="2"/>
        <v>631.09</v>
      </c>
      <c r="I47" s="90">
        <f t="shared" si="3"/>
        <v>436207.2</v>
      </c>
      <c r="J47" s="87">
        <f t="shared" si="4"/>
        <v>252.44</v>
      </c>
      <c r="K47" s="10"/>
      <c r="L47" s="10"/>
      <c r="M47" s="60">
        <v>8</v>
      </c>
      <c r="N47" s="91">
        <f t="shared" si="5"/>
        <v>1872</v>
      </c>
      <c r="O47" s="71"/>
      <c r="P47" s="10"/>
    </row>
    <row r="48" spans="1:16" ht="15" customHeight="1" x14ac:dyDescent="0.35">
      <c r="A48" s="252"/>
      <c r="B48" s="125">
        <v>52</v>
      </c>
      <c r="C48" s="123">
        <f t="shared" si="0"/>
        <v>186</v>
      </c>
      <c r="D48" s="85">
        <v>0</v>
      </c>
      <c r="E48" s="85">
        <v>0</v>
      </c>
      <c r="F48" s="85">
        <v>0</v>
      </c>
      <c r="G48" s="90">
        <f t="shared" si="1"/>
        <v>1083732</v>
      </c>
      <c r="H48" s="87">
        <f t="shared" si="2"/>
        <v>627.16</v>
      </c>
      <c r="I48" s="90">
        <f t="shared" si="3"/>
        <v>433492.8</v>
      </c>
      <c r="J48" s="87">
        <f t="shared" si="4"/>
        <v>250.86</v>
      </c>
      <c r="K48" s="10"/>
      <c r="L48" s="10"/>
      <c r="M48" s="60">
        <v>7</v>
      </c>
      <c r="N48" s="91">
        <f t="shared" si="5"/>
        <v>1924</v>
      </c>
      <c r="O48" s="71"/>
      <c r="P48" s="10"/>
    </row>
    <row r="49" spans="1:17" ht="15" customHeight="1" x14ac:dyDescent="0.35">
      <c r="A49" s="252"/>
      <c r="B49" s="125">
        <v>51</v>
      </c>
      <c r="C49" s="123">
        <f t="shared" si="0"/>
        <v>185</v>
      </c>
      <c r="D49" s="85">
        <v>0</v>
      </c>
      <c r="E49" s="85">
        <v>0</v>
      </c>
      <c r="F49" s="85">
        <v>0</v>
      </c>
      <c r="G49" s="90">
        <f t="shared" si="1"/>
        <v>1076946</v>
      </c>
      <c r="H49" s="87">
        <f t="shared" si="2"/>
        <v>623.23</v>
      </c>
      <c r="I49" s="90">
        <f t="shared" si="3"/>
        <v>430778.4</v>
      </c>
      <c r="J49" s="87">
        <f t="shared" si="4"/>
        <v>249.29</v>
      </c>
      <c r="K49" s="10"/>
      <c r="L49" s="10"/>
      <c r="M49" s="60">
        <v>6</v>
      </c>
      <c r="N49" s="91">
        <f t="shared" si="5"/>
        <v>1976</v>
      </c>
      <c r="O49" s="71"/>
      <c r="P49" s="10"/>
    </row>
    <row r="50" spans="1:17" ht="15" customHeight="1" x14ac:dyDescent="0.35">
      <c r="A50" s="252"/>
      <c r="B50" s="125">
        <v>50</v>
      </c>
      <c r="C50" s="123">
        <f t="shared" si="0"/>
        <v>184</v>
      </c>
      <c r="D50" s="85">
        <v>0</v>
      </c>
      <c r="E50" s="85">
        <v>0</v>
      </c>
      <c r="F50" s="85">
        <v>0</v>
      </c>
      <c r="G50" s="90">
        <f t="shared" si="1"/>
        <v>1070160</v>
      </c>
      <c r="H50" s="87">
        <f t="shared" si="2"/>
        <v>619.30999999999995</v>
      </c>
      <c r="I50" s="90">
        <f t="shared" si="3"/>
        <v>428064</v>
      </c>
      <c r="J50" s="87">
        <f t="shared" si="4"/>
        <v>247.72</v>
      </c>
      <c r="K50" s="10"/>
      <c r="L50" s="10"/>
      <c r="M50" s="60">
        <v>5</v>
      </c>
      <c r="N50" s="91">
        <f t="shared" si="5"/>
        <v>2028</v>
      </c>
      <c r="O50" s="71"/>
      <c r="P50" s="10"/>
    </row>
    <row r="51" spans="1:17" ht="15" customHeight="1" x14ac:dyDescent="0.35">
      <c r="A51" s="252"/>
      <c r="B51" s="125">
        <v>49</v>
      </c>
      <c r="C51" s="123">
        <f t="shared" si="0"/>
        <v>183</v>
      </c>
      <c r="D51" s="85">
        <v>0</v>
      </c>
      <c r="E51" s="85">
        <v>0</v>
      </c>
      <c r="F51" s="85">
        <v>0</v>
      </c>
      <c r="G51" s="90">
        <f t="shared" si="1"/>
        <v>1063374</v>
      </c>
      <c r="H51" s="87">
        <f t="shared" si="2"/>
        <v>615.38</v>
      </c>
      <c r="I51" s="90">
        <f t="shared" si="3"/>
        <v>425349.6</v>
      </c>
      <c r="J51" s="87">
        <f t="shared" si="4"/>
        <v>246.15</v>
      </c>
      <c r="K51" s="10"/>
      <c r="L51" s="10"/>
      <c r="M51" s="60">
        <v>4</v>
      </c>
      <c r="N51" s="91">
        <f t="shared" si="5"/>
        <v>2080</v>
      </c>
      <c r="O51" s="71"/>
      <c r="P51" s="10"/>
    </row>
    <row r="52" spans="1:17" ht="15" customHeight="1" x14ac:dyDescent="0.35">
      <c r="A52" s="252"/>
      <c r="B52" s="125">
        <v>48</v>
      </c>
      <c r="C52" s="123">
        <f t="shared" si="0"/>
        <v>182</v>
      </c>
      <c r="D52" s="85">
        <v>0</v>
      </c>
      <c r="E52" s="85">
        <v>0</v>
      </c>
      <c r="F52" s="85">
        <v>0</v>
      </c>
      <c r="G52" s="90">
        <f t="shared" si="1"/>
        <v>1056588</v>
      </c>
      <c r="H52" s="87">
        <f t="shared" si="2"/>
        <v>611.45000000000005</v>
      </c>
      <c r="I52" s="90">
        <f t="shared" si="3"/>
        <v>422635.2</v>
      </c>
      <c r="J52" s="87">
        <f t="shared" si="4"/>
        <v>244.58</v>
      </c>
      <c r="K52" s="10"/>
      <c r="L52" s="10"/>
      <c r="M52" s="60">
        <v>3</v>
      </c>
      <c r="N52" s="91">
        <f t="shared" si="5"/>
        <v>2132</v>
      </c>
      <c r="O52" s="71"/>
      <c r="P52" s="10"/>
    </row>
    <row r="53" spans="1:17" ht="15" customHeight="1" x14ac:dyDescent="0.35">
      <c r="A53" s="252"/>
      <c r="B53" s="125">
        <v>47</v>
      </c>
      <c r="C53" s="123">
        <f t="shared" si="0"/>
        <v>181</v>
      </c>
      <c r="D53" s="85">
        <v>0</v>
      </c>
      <c r="E53" s="85">
        <v>0</v>
      </c>
      <c r="F53" s="85">
        <v>0</v>
      </c>
      <c r="G53" s="90">
        <f t="shared" si="1"/>
        <v>1049802</v>
      </c>
      <c r="H53" s="87">
        <f t="shared" si="2"/>
        <v>607.52</v>
      </c>
      <c r="I53" s="90">
        <f t="shared" si="3"/>
        <v>419920.8</v>
      </c>
      <c r="J53" s="87">
        <f t="shared" si="4"/>
        <v>243.01</v>
      </c>
      <c r="K53" s="10"/>
      <c r="L53" s="10"/>
      <c r="M53" s="60">
        <v>2</v>
      </c>
      <c r="N53" s="91">
        <f t="shared" si="5"/>
        <v>2184</v>
      </c>
      <c r="O53" s="71"/>
      <c r="P53" s="10"/>
    </row>
    <row r="54" spans="1:17" ht="15" customHeight="1" x14ac:dyDescent="0.35">
      <c r="A54" s="252"/>
      <c r="B54" s="125">
        <v>46</v>
      </c>
      <c r="C54" s="123">
        <f t="shared" si="0"/>
        <v>180</v>
      </c>
      <c r="D54" s="85">
        <v>0</v>
      </c>
      <c r="E54" s="85">
        <v>0</v>
      </c>
      <c r="F54" s="85">
        <v>0</v>
      </c>
      <c r="G54" s="90">
        <f t="shared" si="1"/>
        <v>1043016</v>
      </c>
      <c r="H54" s="87">
        <f t="shared" si="2"/>
        <v>603.6</v>
      </c>
      <c r="I54" s="90">
        <f t="shared" si="3"/>
        <v>417206.4</v>
      </c>
      <c r="J54" s="87">
        <f t="shared" si="4"/>
        <v>241.44</v>
      </c>
      <c r="K54" s="10"/>
      <c r="L54" s="10"/>
      <c r="M54" s="60">
        <v>1</v>
      </c>
      <c r="N54" s="91">
        <f t="shared" si="5"/>
        <v>2236</v>
      </c>
      <c r="O54" s="71"/>
      <c r="P54" s="10"/>
    </row>
    <row r="55" spans="1:17" ht="15" customHeight="1" x14ac:dyDescent="0.35">
      <c r="A55" s="252"/>
      <c r="B55" s="125">
        <v>45</v>
      </c>
      <c r="C55" s="123">
        <f t="shared" si="0"/>
        <v>179</v>
      </c>
      <c r="D55" s="85">
        <v>0</v>
      </c>
      <c r="E55" s="85">
        <v>0</v>
      </c>
      <c r="F55" s="85">
        <v>0</v>
      </c>
      <c r="G55" s="90">
        <f t="shared" si="1"/>
        <v>1036230</v>
      </c>
      <c r="H55" s="87">
        <f t="shared" si="2"/>
        <v>599.66999999999996</v>
      </c>
      <c r="I55" s="90">
        <f t="shared" si="3"/>
        <v>414492</v>
      </c>
      <c r="J55" s="87">
        <f t="shared" si="4"/>
        <v>239.87</v>
      </c>
      <c r="K55" s="10"/>
      <c r="L55" s="10"/>
      <c r="M55" s="10"/>
      <c r="N55" s="70"/>
      <c r="O55" s="91"/>
      <c r="P55" s="71"/>
      <c r="Q55" s="10"/>
    </row>
    <row r="56" spans="1:17" ht="15" customHeight="1" x14ac:dyDescent="0.35">
      <c r="A56" s="252"/>
      <c r="B56" s="125">
        <v>44</v>
      </c>
      <c r="C56" s="123">
        <f t="shared" si="0"/>
        <v>178</v>
      </c>
      <c r="D56" s="85">
        <v>0</v>
      </c>
      <c r="E56" s="85">
        <v>0</v>
      </c>
      <c r="F56" s="85">
        <v>0</v>
      </c>
      <c r="G56" s="90">
        <f t="shared" si="1"/>
        <v>1029444</v>
      </c>
      <c r="H56" s="87">
        <f t="shared" si="2"/>
        <v>595.74</v>
      </c>
      <c r="I56" s="90">
        <f t="shared" si="3"/>
        <v>411777.6</v>
      </c>
      <c r="J56" s="87">
        <f t="shared" si="4"/>
        <v>238.3</v>
      </c>
      <c r="K56" s="10"/>
      <c r="L56" s="10"/>
      <c r="M56" s="10"/>
      <c r="N56" s="70"/>
      <c r="O56" s="91"/>
      <c r="P56" s="71"/>
      <c r="Q56" s="10"/>
    </row>
    <row r="57" spans="1:17" ht="15" customHeight="1" x14ac:dyDescent="0.35">
      <c r="A57" s="252"/>
      <c r="B57" s="125">
        <v>43</v>
      </c>
      <c r="C57" s="123">
        <f t="shared" si="0"/>
        <v>177</v>
      </c>
      <c r="D57" s="85">
        <v>0</v>
      </c>
      <c r="E57" s="85">
        <v>0</v>
      </c>
      <c r="F57" s="85">
        <v>0</v>
      </c>
      <c r="G57" s="90">
        <f t="shared" si="1"/>
        <v>1022658</v>
      </c>
      <c r="H57" s="87">
        <f t="shared" si="2"/>
        <v>591.82000000000005</v>
      </c>
      <c r="I57" s="90">
        <f t="shared" si="3"/>
        <v>409063.2</v>
      </c>
      <c r="J57" s="87">
        <f t="shared" si="4"/>
        <v>236.73</v>
      </c>
      <c r="K57" s="10"/>
      <c r="L57" s="10"/>
      <c r="M57" s="10"/>
      <c r="N57" s="10"/>
      <c r="O57" s="10"/>
      <c r="P57" s="71"/>
      <c r="Q57" s="10"/>
    </row>
    <row r="58" spans="1:17" ht="15" customHeight="1" x14ac:dyDescent="0.35">
      <c r="A58" s="252"/>
      <c r="B58" s="125">
        <v>42</v>
      </c>
      <c r="C58" s="123">
        <f t="shared" si="0"/>
        <v>176</v>
      </c>
      <c r="D58" s="85">
        <v>0</v>
      </c>
      <c r="E58" s="85">
        <v>0</v>
      </c>
      <c r="F58" s="85">
        <v>0</v>
      </c>
      <c r="G58" s="90">
        <f t="shared" si="1"/>
        <v>1015872</v>
      </c>
      <c r="H58" s="87">
        <f t="shared" si="2"/>
        <v>587.89</v>
      </c>
      <c r="I58" s="90">
        <f t="shared" si="3"/>
        <v>406348.79999999999</v>
      </c>
      <c r="J58" s="87">
        <f t="shared" si="4"/>
        <v>235.16</v>
      </c>
      <c r="K58" s="10"/>
      <c r="L58" s="10"/>
      <c r="M58" s="10"/>
      <c r="N58" s="10"/>
      <c r="O58" s="10"/>
      <c r="P58" s="71"/>
      <c r="Q58" s="10"/>
    </row>
    <row r="59" spans="1:17" ht="15" customHeight="1" x14ac:dyDescent="0.35">
      <c r="A59" s="252"/>
      <c r="B59" s="125">
        <v>41</v>
      </c>
      <c r="C59" s="123">
        <f t="shared" si="0"/>
        <v>175</v>
      </c>
      <c r="D59" s="85">
        <v>0</v>
      </c>
      <c r="E59" s="85">
        <v>0</v>
      </c>
      <c r="F59" s="85">
        <v>0</v>
      </c>
      <c r="G59" s="90">
        <f t="shared" si="1"/>
        <v>1009086</v>
      </c>
      <c r="H59" s="87">
        <f t="shared" si="2"/>
        <v>583.96</v>
      </c>
      <c r="I59" s="90">
        <f t="shared" si="3"/>
        <v>403634.4</v>
      </c>
      <c r="J59" s="87">
        <f t="shared" si="4"/>
        <v>233.58</v>
      </c>
      <c r="K59" s="10"/>
      <c r="L59" s="10"/>
      <c r="M59" s="10"/>
      <c r="N59" s="10"/>
      <c r="O59" s="10"/>
      <c r="P59" s="71"/>
      <c r="Q59" s="10"/>
    </row>
    <row r="60" spans="1:17" ht="15" customHeight="1" x14ac:dyDescent="0.35">
      <c r="A60" s="252"/>
      <c r="B60" s="125">
        <v>40</v>
      </c>
      <c r="C60" s="123">
        <f t="shared" si="0"/>
        <v>174</v>
      </c>
      <c r="D60" s="85">
        <v>0</v>
      </c>
      <c r="E60" s="85">
        <v>0</v>
      </c>
      <c r="F60" s="85">
        <v>0</v>
      </c>
      <c r="G60" s="90">
        <f t="shared" si="1"/>
        <v>1002300</v>
      </c>
      <c r="H60" s="87">
        <f t="shared" si="2"/>
        <v>580.03</v>
      </c>
      <c r="I60" s="90">
        <f t="shared" si="3"/>
        <v>400920</v>
      </c>
      <c r="J60" s="87">
        <f t="shared" si="4"/>
        <v>232.01</v>
      </c>
      <c r="K60" s="10"/>
      <c r="L60" s="10"/>
      <c r="M60" s="10"/>
      <c r="N60" s="10"/>
      <c r="O60" s="10"/>
      <c r="P60" s="71"/>
      <c r="Q60" s="10"/>
    </row>
    <row r="61" spans="1:17" ht="15" customHeight="1" x14ac:dyDescent="0.35">
      <c r="A61" s="252"/>
      <c r="B61" s="125">
        <v>39</v>
      </c>
      <c r="C61" s="123">
        <f t="shared" si="0"/>
        <v>173</v>
      </c>
      <c r="D61" s="85">
        <v>0</v>
      </c>
      <c r="E61" s="85">
        <v>0</v>
      </c>
      <c r="F61" s="85">
        <v>0</v>
      </c>
      <c r="G61" s="90">
        <f t="shared" si="1"/>
        <v>995514</v>
      </c>
      <c r="H61" s="87">
        <f t="shared" si="2"/>
        <v>576.11</v>
      </c>
      <c r="I61" s="90">
        <f t="shared" si="3"/>
        <v>398205.6</v>
      </c>
      <c r="J61" s="87">
        <f t="shared" si="4"/>
        <v>230.44</v>
      </c>
      <c r="K61" s="10"/>
      <c r="L61" s="10"/>
      <c r="M61" s="10"/>
      <c r="N61" s="10"/>
      <c r="O61" s="10"/>
      <c r="P61" s="71"/>
      <c r="Q61" s="10"/>
    </row>
    <row r="62" spans="1:17" ht="15" customHeight="1" x14ac:dyDescent="0.35">
      <c r="A62" s="252"/>
      <c r="B62" s="125">
        <v>38</v>
      </c>
      <c r="C62" s="123">
        <f t="shared" si="0"/>
        <v>172</v>
      </c>
      <c r="D62" s="85">
        <v>0</v>
      </c>
      <c r="E62" s="85">
        <v>0</v>
      </c>
      <c r="F62" s="85">
        <v>0</v>
      </c>
      <c r="G62" s="90">
        <f t="shared" si="1"/>
        <v>988728</v>
      </c>
      <c r="H62" s="87">
        <f t="shared" si="2"/>
        <v>572.17999999999995</v>
      </c>
      <c r="I62" s="90">
        <f t="shared" si="3"/>
        <v>395491.2</v>
      </c>
      <c r="J62" s="87">
        <f t="shared" si="4"/>
        <v>228.87</v>
      </c>
      <c r="K62" s="10"/>
      <c r="L62" s="10"/>
      <c r="M62" s="10"/>
      <c r="N62" s="10"/>
      <c r="O62" s="10"/>
      <c r="P62" s="71"/>
      <c r="Q62" s="10"/>
    </row>
    <row r="63" spans="1:17" ht="15" customHeight="1" x14ac:dyDescent="0.35">
      <c r="A63" s="252"/>
      <c r="B63" s="125">
        <v>37</v>
      </c>
      <c r="C63" s="123">
        <f t="shared" si="0"/>
        <v>171</v>
      </c>
      <c r="D63" s="85">
        <v>0</v>
      </c>
      <c r="E63" s="85">
        <v>0</v>
      </c>
      <c r="F63" s="85">
        <v>0</v>
      </c>
      <c r="G63" s="90">
        <f t="shared" si="1"/>
        <v>981942</v>
      </c>
      <c r="H63" s="87">
        <f t="shared" si="2"/>
        <v>568.25</v>
      </c>
      <c r="I63" s="90">
        <f t="shared" si="3"/>
        <v>392776.8</v>
      </c>
      <c r="J63" s="87">
        <f t="shared" si="4"/>
        <v>227.3</v>
      </c>
      <c r="K63" s="10"/>
      <c r="L63" s="10"/>
      <c r="M63" s="10"/>
      <c r="N63" s="10"/>
      <c r="O63" s="10"/>
      <c r="P63" s="71"/>
      <c r="Q63" s="10"/>
    </row>
    <row r="64" spans="1:17" ht="15" customHeight="1" x14ac:dyDescent="0.35">
      <c r="A64" s="252"/>
      <c r="B64" s="125">
        <v>36</v>
      </c>
      <c r="C64" s="123">
        <f t="shared" si="0"/>
        <v>170</v>
      </c>
      <c r="D64" s="85">
        <v>0</v>
      </c>
      <c r="E64" s="85">
        <v>0</v>
      </c>
      <c r="F64" s="85">
        <v>0</v>
      </c>
      <c r="G64" s="90">
        <f t="shared" si="1"/>
        <v>975156</v>
      </c>
      <c r="H64" s="87">
        <f t="shared" si="2"/>
        <v>564.33000000000004</v>
      </c>
      <c r="I64" s="90">
        <f t="shared" si="3"/>
        <v>390062.4</v>
      </c>
      <c r="J64" s="87">
        <f t="shared" si="4"/>
        <v>225.73</v>
      </c>
      <c r="K64" s="10"/>
      <c r="L64" s="10"/>
      <c r="M64" s="10"/>
      <c r="N64" s="10"/>
      <c r="O64" s="10"/>
      <c r="P64" s="71"/>
      <c r="Q64" s="10"/>
    </row>
    <row r="65" spans="1:17" ht="15" customHeight="1" x14ac:dyDescent="0.35">
      <c r="A65" s="252"/>
      <c r="B65" s="125">
        <v>35</v>
      </c>
      <c r="C65" s="123">
        <f t="shared" si="0"/>
        <v>169</v>
      </c>
      <c r="D65" s="85">
        <v>0</v>
      </c>
      <c r="E65" s="85">
        <v>0</v>
      </c>
      <c r="F65" s="85">
        <v>0</v>
      </c>
      <c r="G65" s="90">
        <f t="shared" si="1"/>
        <v>968370</v>
      </c>
      <c r="H65" s="87">
        <f t="shared" si="2"/>
        <v>560.4</v>
      </c>
      <c r="I65" s="90">
        <f t="shared" si="3"/>
        <v>387348</v>
      </c>
      <c r="J65" s="87">
        <f t="shared" si="4"/>
        <v>224.16</v>
      </c>
      <c r="K65" s="10"/>
      <c r="L65" s="10"/>
      <c r="M65" s="10"/>
      <c r="N65" s="10"/>
      <c r="O65" s="10"/>
      <c r="P65" s="71"/>
      <c r="Q65" s="10"/>
    </row>
    <row r="66" spans="1:17" ht="15" customHeight="1" x14ac:dyDescent="0.35">
      <c r="A66" s="252"/>
      <c r="B66" s="125">
        <v>34</v>
      </c>
      <c r="C66" s="123">
        <f t="shared" si="0"/>
        <v>168</v>
      </c>
      <c r="D66" s="85">
        <v>0</v>
      </c>
      <c r="E66" s="85">
        <v>0</v>
      </c>
      <c r="F66" s="85">
        <v>0</v>
      </c>
      <c r="G66" s="90">
        <f t="shared" si="1"/>
        <v>961584</v>
      </c>
      <c r="H66" s="87">
        <f t="shared" si="2"/>
        <v>556.47</v>
      </c>
      <c r="I66" s="90">
        <f t="shared" si="3"/>
        <v>384633.59999999998</v>
      </c>
      <c r="J66" s="87">
        <f t="shared" si="4"/>
        <v>222.59</v>
      </c>
      <c r="K66" s="10"/>
      <c r="L66" s="10"/>
      <c r="M66" s="10"/>
      <c r="N66" s="10"/>
      <c r="O66" s="10"/>
      <c r="P66" s="71"/>
      <c r="Q66" s="10"/>
    </row>
    <row r="67" spans="1:17" ht="15" customHeight="1" x14ac:dyDescent="0.35">
      <c r="A67" s="252"/>
      <c r="B67" s="125">
        <v>33</v>
      </c>
      <c r="C67" s="123">
        <f t="shared" si="0"/>
        <v>167</v>
      </c>
      <c r="D67" s="85">
        <v>0</v>
      </c>
      <c r="E67" s="85">
        <v>0</v>
      </c>
      <c r="F67" s="85">
        <v>0</v>
      </c>
      <c r="G67" s="90">
        <f t="shared" si="1"/>
        <v>954798</v>
      </c>
      <c r="H67" s="87">
        <f t="shared" si="2"/>
        <v>552.54999999999995</v>
      </c>
      <c r="I67" s="90">
        <f t="shared" si="3"/>
        <v>381919.2</v>
      </c>
      <c r="J67" s="87">
        <f t="shared" si="4"/>
        <v>221.02</v>
      </c>
      <c r="K67" s="10"/>
      <c r="L67" s="10"/>
      <c r="M67" s="10"/>
      <c r="N67" s="10"/>
      <c r="O67" s="10"/>
      <c r="P67" s="71"/>
      <c r="Q67" s="10"/>
    </row>
    <row r="68" spans="1:17" ht="15" customHeight="1" x14ac:dyDescent="0.35">
      <c r="A68" s="252"/>
      <c r="B68" s="125">
        <v>32</v>
      </c>
      <c r="C68" s="123">
        <f t="shared" si="0"/>
        <v>166</v>
      </c>
      <c r="D68" s="85">
        <v>0</v>
      </c>
      <c r="E68" s="85">
        <v>0</v>
      </c>
      <c r="F68" s="85">
        <v>0</v>
      </c>
      <c r="G68" s="90">
        <f t="shared" si="1"/>
        <v>948012</v>
      </c>
      <c r="H68" s="87">
        <f t="shared" si="2"/>
        <v>548.62</v>
      </c>
      <c r="I68" s="90">
        <f t="shared" si="3"/>
        <v>379204.8</v>
      </c>
      <c r="J68" s="87">
        <f t="shared" si="4"/>
        <v>219.45</v>
      </c>
      <c r="K68" s="10"/>
      <c r="L68" s="10"/>
      <c r="M68" s="10"/>
      <c r="N68" s="10"/>
      <c r="O68" s="10"/>
      <c r="P68" s="71"/>
      <c r="Q68" s="10"/>
    </row>
    <row r="69" spans="1:17" ht="15" customHeight="1" x14ac:dyDescent="0.35">
      <c r="A69" s="252"/>
      <c r="B69" s="125">
        <v>31</v>
      </c>
      <c r="C69" s="123">
        <f t="shared" si="0"/>
        <v>165</v>
      </c>
      <c r="D69" s="85">
        <v>0</v>
      </c>
      <c r="E69" s="85">
        <v>0</v>
      </c>
      <c r="F69" s="85">
        <v>0</v>
      </c>
      <c r="G69" s="90">
        <f t="shared" si="1"/>
        <v>941226</v>
      </c>
      <c r="H69" s="87">
        <f t="shared" si="2"/>
        <v>544.69000000000005</v>
      </c>
      <c r="I69" s="90">
        <f t="shared" si="3"/>
        <v>376490.4</v>
      </c>
      <c r="J69" s="87">
        <f t="shared" si="4"/>
        <v>217.88</v>
      </c>
      <c r="K69" s="10"/>
      <c r="L69" s="10"/>
      <c r="M69" s="10"/>
      <c r="N69" s="10"/>
      <c r="O69" s="10"/>
      <c r="P69" s="71"/>
      <c r="Q69" s="10"/>
    </row>
    <row r="70" spans="1:17" ht="15" customHeight="1" x14ac:dyDescent="0.35">
      <c r="A70" s="252"/>
      <c r="B70" s="125">
        <v>30</v>
      </c>
      <c r="C70" s="123">
        <f t="shared" si="0"/>
        <v>164</v>
      </c>
      <c r="D70" s="85">
        <v>0</v>
      </c>
      <c r="E70" s="85">
        <v>0</v>
      </c>
      <c r="F70" s="85">
        <v>0</v>
      </c>
      <c r="G70" s="90">
        <f t="shared" si="1"/>
        <v>934440</v>
      </c>
      <c r="H70" s="87">
        <f t="shared" si="2"/>
        <v>540.76</v>
      </c>
      <c r="I70" s="90">
        <f t="shared" si="3"/>
        <v>373776</v>
      </c>
      <c r="J70" s="87">
        <f t="shared" si="4"/>
        <v>216.3</v>
      </c>
      <c r="K70" s="10"/>
      <c r="L70" s="10"/>
      <c r="M70" s="10"/>
      <c r="N70" s="10"/>
      <c r="O70" s="10"/>
      <c r="P70" s="71"/>
      <c r="Q70" s="10"/>
    </row>
    <row r="71" spans="1:17" ht="15" customHeight="1" x14ac:dyDescent="0.35">
      <c r="A71" s="252"/>
      <c r="B71" s="125">
        <v>29</v>
      </c>
      <c r="C71" s="123">
        <f t="shared" si="0"/>
        <v>163</v>
      </c>
      <c r="D71" s="85">
        <v>0</v>
      </c>
      <c r="E71" s="85">
        <v>0</v>
      </c>
      <c r="F71" s="85">
        <v>0</v>
      </c>
      <c r="G71" s="90">
        <f t="shared" si="1"/>
        <v>927654</v>
      </c>
      <c r="H71" s="87">
        <f t="shared" si="2"/>
        <v>536.84</v>
      </c>
      <c r="I71" s="90">
        <f t="shared" si="3"/>
        <v>371061.6</v>
      </c>
      <c r="J71" s="87">
        <f t="shared" si="4"/>
        <v>214.74</v>
      </c>
      <c r="K71" s="10"/>
      <c r="L71" s="10"/>
      <c r="M71" s="10"/>
      <c r="N71" s="10"/>
      <c r="O71" s="10"/>
      <c r="P71" s="71"/>
      <c r="Q71" s="10"/>
    </row>
    <row r="72" spans="1:17" ht="15" customHeight="1" x14ac:dyDescent="0.35">
      <c r="A72" s="252"/>
      <c r="B72" s="125">
        <v>28</v>
      </c>
      <c r="C72" s="123">
        <f t="shared" si="0"/>
        <v>162</v>
      </c>
      <c r="D72" s="85">
        <v>0</v>
      </c>
      <c r="E72" s="85">
        <v>0</v>
      </c>
      <c r="F72" s="85">
        <v>0</v>
      </c>
      <c r="G72" s="90">
        <f t="shared" si="1"/>
        <v>920868</v>
      </c>
      <c r="H72" s="87">
        <f t="shared" si="2"/>
        <v>532.91</v>
      </c>
      <c r="I72" s="90">
        <f t="shared" si="3"/>
        <v>368347.2</v>
      </c>
      <c r="J72" s="87">
        <f t="shared" si="4"/>
        <v>213.16</v>
      </c>
      <c r="K72" s="10"/>
      <c r="L72" s="10"/>
      <c r="M72" s="10"/>
      <c r="N72" s="10"/>
      <c r="O72" s="10"/>
      <c r="P72" s="71"/>
      <c r="Q72" s="10"/>
    </row>
    <row r="73" spans="1:17" ht="15" customHeight="1" x14ac:dyDescent="0.35">
      <c r="A73" s="252"/>
      <c r="B73" s="125">
        <v>27</v>
      </c>
      <c r="C73" s="123">
        <f t="shared" si="0"/>
        <v>161</v>
      </c>
      <c r="D73" s="85">
        <v>0</v>
      </c>
      <c r="E73" s="85">
        <v>0</v>
      </c>
      <c r="F73" s="85">
        <v>0</v>
      </c>
      <c r="G73" s="90">
        <f t="shared" si="1"/>
        <v>914082</v>
      </c>
      <c r="H73" s="87">
        <f t="shared" si="2"/>
        <v>528.98</v>
      </c>
      <c r="I73" s="90">
        <f t="shared" si="3"/>
        <v>365632.8</v>
      </c>
      <c r="J73" s="87">
        <f t="shared" si="4"/>
        <v>211.59</v>
      </c>
      <c r="K73" s="10"/>
      <c r="L73" s="10"/>
      <c r="M73" s="10"/>
      <c r="N73" s="10"/>
      <c r="O73" s="10"/>
      <c r="P73" s="71"/>
      <c r="Q73" s="10"/>
    </row>
    <row r="74" spans="1:17" ht="15" customHeight="1" x14ac:dyDescent="0.35">
      <c r="A74" s="252"/>
      <c r="B74" s="125">
        <v>26</v>
      </c>
      <c r="C74" s="123">
        <f t="shared" ref="C74:C137" si="6">C75+1</f>
        <v>160</v>
      </c>
      <c r="D74" s="85">
        <v>0</v>
      </c>
      <c r="E74" s="85">
        <v>0</v>
      </c>
      <c r="F74" s="85">
        <v>0</v>
      </c>
      <c r="G74" s="90">
        <f t="shared" ref="G74:G87" si="7">((C74-$C$100)*($E$4+9)*$F$4)+$G$100</f>
        <v>907296</v>
      </c>
      <c r="H74" s="87">
        <f t="shared" ref="H74:H87" si="8">G74/1728</f>
        <v>525.05999999999995</v>
      </c>
      <c r="I74" s="90">
        <f t="shared" ref="I74:I87" si="9">G74*0.4</f>
        <v>362918.40000000002</v>
      </c>
      <c r="J74" s="87">
        <f t="shared" ref="J74:J87" si="10">H74*0.4</f>
        <v>210.02</v>
      </c>
      <c r="K74" s="10"/>
      <c r="L74" s="10"/>
      <c r="M74" s="10"/>
      <c r="N74" s="10"/>
      <c r="O74" s="10"/>
      <c r="P74" s="71"/>
      <c r="Q74" s="10"/>
    </row>
    <row r="75" spans="1:17" ht="15" customHeight="1" x14ac:dyDescent="0.35">
      <c r="A75" s="252"/>
      <c r="B75" s="125">
        <v>25</v>
      </c>
      <c r="C75" s="123">
        <f t="shared" si="6"/>
        <v>159</v>
      </c>
      <c r="D75" s="85">
        <v>0</v>
      </c>
      <c r="E75" s="85">
        <v>0</v>
      </c>
      <c r="F75" s="85">
        <v>0</v>
      </c>
      <c r="G75" s="90">
        <f t="shared" si="7"/>
        <v>900510</v>
      </c>
      <c r="H75" s="87">
        <f t="shared" si="8"/>
        <v>521.13</v>
      </c>
      <c r="I75" s="90">
        <f t="shared" si="9"/>
        <v>360204</v>
      </c>
      <c r="J75" s="87">
        <f t="shared" si="10"/>
        <v>208.45</v>
      </c>
      <c r="K75" s="10"/>
      <c r="L75" s="10"/>
      <c r="M75" s="10"/>
      <c r="N75" s="10"/>
      <c r="O75" s="10"/>
      <c r="P75" s="71"/>
      <c r="Q75" s="10"/>
    </row>
    <row r="76" spans="1:17" ht="15" customHeight="1" x14ac:dyDescent="0.35">
      <c r="A76" s="252"/>
      <c r="B76" s="125">
        <v>24</v>
      </c>
      <c r="C76" s="123">
        <f t="shared" si="6"/>
        <v>158</v>
      </c>
      <c r="D76" s="85">
        <v>0</v>
      </c>
      <c r="E76" s="85">
        <v>0</v>
      </c>
      <c r="F76" s="85">
        <v>0</v>
      </c>
      <c r="G76" s="90">
        <f t="shared" si="7"/>
        <v>893724</v>
      </c>
      <c r="H76" s="87">
        <f t="shared" si="8"/>
        <v>517.20000000000005</v>
      </c>
      <c r="I76" s="90">
        <f t="shared" si="9"/>
        <v>357489.6</v>
      </c>
      <c r="J76" s="87">
        <f t="shared" si="10"/>
        <v>206.88</v>
      </c>
      <c r="K76" s="10"/>
      <c r="L76" s="10"/>
      <c r="M76" s="10"/>
      <c r="N76" s="10"/>
      <c r="O76" s="10"/>
      <c r="P76" s="71"/>
      <c r="Q76" s="10"/>
    </row>
    <row r="77" spans="1:17" ht="15" customHeight="1" x14ac:dyDescent="0.35">
      <c r="A77" s="252"/>
      <c r="B77" s="126">
        <v>23</v>
      </c>
      <c r="C77" s="123">
        <f t="shared" si="6"/>
        <v>157</v>
      </c>
      <c r="D77" s="85">
        <v>0</v>
      </c>
      <c r="E77" s="85">
        <v>0</v>
      </c>
      <c r="F77" s="85">
        <v>0</v>
      </c>
      <c r="G77" s="90">
        <f t="shared" si="7"/>
        <v>886938</v>
      </c>
      <c r="H77" s="87">
        <f t="shared" si="8"/>
        <v>513.27</v>
      </c>
      <c r="I77" s="90">
        <f t="shared" si="9"/>
        <v>354775.2</v>
      </c>
      <c r="J77" s="87">
        <f t="shared" si="10"/>
        <v>205.31</v>
      </c>
      <c r="K77" s="10"/>
      <c r="L77" s="10"/>
      <c r="M77" s="10"/>
      <c r="N77" s="10"/>
      <c r="O77" s="10"/>
      <c r="P77" s="71"/>
      <c r="Q77" s="10"/>
    </row>
    <row r="78" spans="1:17" ht="15" customHeight="1" x14ac:dyDescent="0.35">
      <c r="A78" s="252"/>
      <c r="B78" s="126">
        <v>22</v>
      </c>
      <c r="C78" s="123">
        <f t="shared" si="6"/>
        <v>156</v>
      </c>
      <c r="D78" s="85">
        <v>0</v>
      </c>
      <c r="E78" s="85">
        <v>0</v>
      </c>
      <c r="F78" s="85">
        <v>0</v>
      </c>
      <c r="G78" s="90">
        <f t="shared" si="7"/>
        <v>880152</v>
      </c>
      <c r="H78" s="87">
        <f t="shared" si="8"/>
        <v>509.35</v>
      </c>
      <c r="I78" s="90">
        <f t="shared" si="9"/>
        <v>352060.8</v>
      </c>
      <c r="J78" s="87">
        <f t="shared" si="10"/>
        <v>203.74</v>
      </c>
      <c r="K78" s="10"/>
      <c r="L78" s="10"/>
      <c r="M78" s="10"/>
      <c r="N78" s="10"/>
      <c r="O78" s="10"/>
      <c r="P78" s="71"/>
      <c r="Q78" s="10"/>
    </row>
    <row r="79" spans="1:17" ht="15" customHeight="1" x14ac:dyDescent="0.35">
      <c r="A79" s="252"/>
      <c r="B79" s="126">
        <v>21</v>
      </c>
      <c r="C79" s="123">
        <f t="shared" si="6"/>
        <v>155</v>
      </c>
      <c r="D79" s="85">
        <v>0</v>
      </c>
      <c r="E79" s="85">
        <v>0</v>
      </c>
      <c r="F79" s="85">
        <v>0</v>
      </c>
      <c r="G79" s="90">
        <f t="shared" si="7"/>
        <v>873366</v>
      </c>
      <c r="H79" s="87">
        <f t="shared" si="8"/>
        <v>505.42</v>
      </c>
      <c r="I79" s="90">
        <f t="shared" si="9"/>
        <v>349346.4</v>
      </c>
      <c r="J79" s="87">
        <f t="shared" si="10"/>
        <v>202.17</v>
      </c>
      <c r="K79" s="10"/>
      <c r="L79" s="10"/>
      <c r="M79" s="10"/>
      <c r="N79" s="10"/>
      <c r="O79" s="10"/>
      <c r="P79" s="71"/>
      <c r="Q79" s="10"/>
    </row>
    <row r="80" spans="1:17" ht="15" customHeight="1" x14ac:dyDescent="0.35">
      <c r="A80" s="252"/>
      <c r="B80" s="126">
        <v>20</v>
      </c>
      <c r="C80" s="123">
        <f t="shared" si="6"/>
        <v>154</v>
      </c>
      <c r="D80" s="85">
        <v>0</v>
      </c>
      <c r="E80" s="85">
        <v>0</v>
      </c>
      <c r="F80" s="85">
        <v>0</v>
      </c>
      <c r="G80" s="90">
        <f t="shared" si="7"/>
        <v>866580</v>
      </c>
      <c r="H80" s="87">
        <f t="shared" si="8"/>
        <v>501.49</v>
      </c>
      <c r="I80" s="90">
        <f t="shared" si="9"/>
        <v>346632</v>
      </c>
      <c r="J80" s="87">
        <f t="shared" si="10"/>
        <v>200.6</v>
      </c>
      <c r="K80" s="10"/>
      <c r="L80" s="10"/>
      <c r="M80" s="10"/>
      <c r="N80" s="10"/>
      <c r="O80" s="10"/>
      <c r="P80" s="71"/>
      <c r="Q80" s="10"/>
    </row>
    <row r="81" spans="1:17" ht="15" customHeight="1" x14ac:dyDescent="0.35">
      <c r="A81" s="252"/>
      <c r="B81" s="126">
        <v>19</v>
      </c>
      <c r="C81" s="123">
        <f t="shared" si="6"/>
        <v>153</v>
      </c>
      <c r="D81" s="85">
        <v>0</v>
      </c>
      <c r="E81" s="85">
        <v>0</v>
      </c>
      <c r="F81" s="85">
        <v>0</v>
      </c>
      <c r="G81" s="90">
        <f t="shared" si="7"/>
        <v>859794</v>
      </c>
      <c r="H81" s="87">
        <f t="shared" si="8"/>
        <v>497.57</v>
      </c>
      <c r="I81" s="90">
        <f t="shared" si="9"/>
        <v>343917.6</v>
      </c>
      <c r="J81" s="87">
        <f t="shared" si="10"/>
        <v>199.03</v>
      </c>
      <c r="K81" s="10"/>
      <c r="L81" s="10"/>
      <c r="M81" s="10"/>
      <c r="N81" s="10"/>
      <c r="O81" s="10"/>
      <c r="P81" s="71"/>
      <c r="Q81" s="10"/>
    </row>
    <row r="82" spans="1:17" ht="15" customHeight="1" x14ac:dyDescent="0.35">
      <c r="A82" s="252"/>
      <c r="B82" s="126">
        <v>18</v>
      </c>
      <c r="C82" s="123">
        <f t="shared" si="6"/>
        <v>152</v>
      </c>
      <c r="D82" s="85">
        <v>0</v>
      </c>
      <c r="E82" s="85">
        <v>0</v>
      </c>
      <c r="F82" s="85">
        <v>0</v>
      </c>
      <c r="G82" s="90">
        <f t="shared" si="7"/>
        <v>853008</v>
      </c>
      <c r="H82" s="87">
        <f t="shared" si="8"/>
        <v>493.64</v>
      </c>
      <c r="I82" s="90">
        <f t="shared" si="9"/>
        <v>341203.20000000001</v>
      </c>
      <c r="J82" s="87">
        <f t="shared" si="10"/>
        <v>197.46</v>
      </c>
      <c r="K82" s="10"/>
      <c r="L82" s="10"/>
      <c r="M82" s="10"/>
      <c r="N82" s="10"/>
      <c r="O82" s="10"/>
      <c r="P82" s="71"/>
      <c r="Q82" s="10"/>
    </row>
    <row r="83" spans="1:17" ht="15" customHeight="1" x14ac:dyDescent="0.35">
      <c r="A83" s="252"/>
      <c r="B83" s="126">
        <v>17</v>
      </c>
      <c r="C83" s="123">
        <f t="shared" si="6"/>
        <v>151</v>
      </c>
      <c r="D83" s="85">
        <v>0</v>
      </c>
      <c r="E83" s="85">
        <v>0</v>
      </c>
      <c r="F83" s="85">
        <v>0</v>
      </c>
      <c r="G83" s="90">
        <f t="shared" si="7"/>
        <v>846222</v>
      </c>
      <c r="H83" s="87">
        <f t="shared" si="8"/>
        <v>489.71</v>
      </c>
      <c r="I83" s="90">
        <f t="shared" si="9"/>
        <v>338488.8</v>
      </c>
      <c r="J83" s="87">
        <f t="shared" si="10"/>
        <v>195.88</v>
      </c>
      <c r="K83" s="10"/>
      <c r="L83" s="10"/>
      <c r="M83" s="10"/>
      <c r="N83" s="10"/>
      <c r="O83" s="10"/>
      <c r="P83" s="71"/>
      <c r="Q83" s="10"/>
    </row>
    <row r="84" spans="1:17" ht="15" customHeight="1" x14ac:dyDescent="0.35">
      <c r="A84" s="252"/>
      <c r="B84" s="126">
        <v>16</v>
      </c>
      <c r="C84" s="123">
        <f t="shared" si="6"/>
        <v>150</v>
      </c>
      <c r="D84" s="85">
        <v>0</v>
      </c>
      <c r="E84" s="85">
        <v>0</v>
      </c>
      <c r="F84" s="85">
        <v>0</v>
      </c>
      <c r="G84" s="90">
        <f t="shared" si="7"/>
        <v>839436</v>
      </c>
      <c r="H84" s="87">
        <f t="shared" si="8"/>
        <v>485.78</v>
      </c>
      <c r="I84" s="90">
        <f t="shared" si="9"/>
        <v>335774.4</v>
      </c>
      <c r="J84" s="87">
        <f t="shared" si="10"/>
        <v>194.31</v>
      </c>
      <c r="K84" s="10"/>
      <c r="L84" s="10"/>
      <c r="M84" s="10"/>
      <c r="N84" s="10"/>
      <c r="O84" s="10"/>
      <c r="P84" s="71"/>
      <c r="Q84" s="10"/>
    </row>
    <row r="85" spans="1:17" ht="15" customHeight="1" x14ac:dyDescent="0.35">
      <c r="A85" s="252"/>
      <c r="B85" s="126">
        <v>15</v>
      </c>
      <c r="C85" s="123">
        <f t="shared" si="6"/>
        <v>149</v>
      </c>
      <c r="D85" s="85">
        <v>0</v>
      </c>
      <c r="E85" s="85">
        <v>0</v>
      </c>
      <c r="F85" s="85">
        <v>0</v>
      </c>
      <c r="G85" s="90">
        <f t="shared" si="7"/>
        <v>832650</v>
      </c>
      <c r="H85" s="87">
        <f t="shared" si="8"/>
        <v>481.86</v>
      </c>
      <c r="I85" s="90">
        <f t="shared" si="9"/>
        <v>333060</v>
      </c>
      <c r="J85" s="87">
        <f t="shared" si="10"/>
        <v>192.74</v>
      </c>
      <c r="K85" s="10"/>
      <c r="L85" s="10"/>
      <c r="M85" s="10"/>
      <c r="N85" s="10"/>
      <c r="O85" s="10"/>
      <c r="P85" s="71"/>
      <c r="Q85" s="10"/>
    </row>
    <row r="86" spans="1:17" ht="15" customHeight="1" x14ac:dyDescent="0.35">
      <c r="A86" s="252"/>
      <c r="B86" s="126">
        <v>14</v>
      </c>
      <c r="C86" s="123">
        <f t="shared" si="6"/>
        <v>148</v>
      </c>
      <c r="D86" s="85">
        <v>0</v>
      </c>
      <c r="E86" s="85">
        <v>0</v>
      </c>
      <c r="F86" s="85">
        <v>0</v>
      </c>
      <c r="G86" s="90">
        <f t="shared" si="7"/>
        <v>825864</v>
      </c>
      <c r="H86" s="87">
        <f t="shared" si="8"/>
        <v>477.93</v>
      </c>
      <c r="I86" s="90">
        <f t="shared" si="9"/>
        <v>330345.59999999998</v>
      </c>
      <c r="J86" s="87">
        <f t="shared" si="10"/>
        <v>191.17</v>
      </c>
      <c r="K86" s="10"/>
      <c r="L86" s="10"/>
      <c r="M86" s="10"/>
      <c r="N86" s="10"/>
      <c r="O86" s="10"/>
      <c r="P86" s="71"/>
      <c r="Q86" s="10"/>
    </row>
    <row r="87" spans="1:17" ht="15" customHeight="1" x14ac:dyDescent="0.35">
      <c r="A87" s="252"/>
      <c r="B87" s="126">
        <v>13</v>
      </c>
      <c r="C87" s="123">
        <f t="shared" si="6"/>
        <v>147</v>
      </c>
      <c r="D87" s="85">
        <v>0</v>
      </c>
      <c r="E87" s="85">
        <v>0</v>
      </c>
      <c r="F87" s="85">
        <v>0</v>
      </c>
      <c r="G87" s="90">
        <f t="shared" si="7"/>
        <v>819078</v>
      </c>
      <c r="H87" s="87">
        <f t="shared" si="8"/>
        <v>474</v>
      </c>
      <c r="I87" s="90">
        <f t="shared" si="9"/>
        <v>327631.2</v>
      </c>
      <c r="J87" s="87">
        <f t="shared" si="10"/>
        <v>189.6</v>
      </c>
      <c r="K87" s="10"/>
      <c r="L87" s="10"/>
      <c r="M87" s="10"/>
      <c r="N87" s="10"/>
      <c r="O87" s="10"/>
      <c r="P87" s="71"/>
      <c r="Q87" s="10"/>
    </row>
    <row r="88" spans="1:17" ht="15" customHeight="1" x14ac:dyDescent="0.35">
      <c r="A88" s="252"/>
      <c r="B88" s="123">
        <v>12</v>
      </c>
      <c r="C88" s="123">
        <f t="shared" si="6"/>
        <v>146</v>
      </c>
      <c r="D88" s="85">
        <v>0</v>
      </c>
      <c r="E88" s="85">
        <v>0</v>
      </c>
      <c r="F88" s="85">
        <v>0</v>
      </c>
      <c r="G88" s="90">
        <f t="shared" ref="G88:G99" si="11">((C88-$C$100)*($E$4+9)*$F$4)+$G$100</f>
        <v>812292</v>
      </c>
      <c r="H88" s="87">
        <f t="shared" ref="H88:H99" si="12">G88/1728</f>
        <v>470.08</v>
      </c>
      <c r="I88" s="90">
        <f>G88*0.4</f>
        <v>324916.8</v>
      </c>
      <c r="J88" s="87">
        <f>H88*0.4</f>
        <v>188.03</v>
      </c>
      <c r="K88" s="10"/>
      <c r="L88" s="10"/>
      <c r="M88" s="10"/>
      <c r="N88" s="10"/>
      <c r="O88" s="10"/>
      <c r="P88" s="89"/>
      <c r="Q88" s="10"/>
    </row>
    <row r="89" spans="1:17" x14ac:dyDescent="0.35">
      <c r="A89" s="252"/>
      <c r="B89" s="123">
        <v>11</v>
      </c>
      <c r="C89" s="123">
        <f t="shared" si="6"/>
        <v>145</v>
      </c>
      <c r="D89" s="85">
        <v>0</v>
      </c>
      <c r="E89" s="85">
        <v>0</v>
      </c>
      <c r="F89" s="85">
        <v>0</v>
      </c>
      <c r="G89" s="90">
        <f t="shared" si="11"/>
        <v>805506</v>
      </c>
      <c r="H89" s="87">
        <f t="shared" si="12"/>
        <v>466.15</v>
      </c>
      <c r="I89" s="90">
        <f>G89*0.4</f>
        <v>322202.40000000002</v>
      </c>
      <c r="J89" s="87">
        <f t="shared" ref="J89:J153" si="13">H89*0.4</f>
        <v>186.46</v>
      </c>
      <c r="K89" s="10"/>
      <c r="L89" s="10"/>
      <c r="M89" s="10"/>
      <c r="N89" s="10"/>
      <c r="O89" s="10"/>
      <c r="P89" s="92"/>
      <c r="Q89" s="10"/>
    </row>
    <row r="90" spans="1:17" x14ac:dyDescent="0.35">
      <c r="A90" s="252"/>
      <c r="B90" s="123">
        <v>10</v>
      </c>
      <c r="C90" s="123">
        <f t="shared" si="6"/>
        <v>144</v>
      </c>
      <c r="D90" s="85">
        <v>0</v>
      </c>
      <c r="E90" s="85">
        <v>0</v>
      </c>
      <c r="F90" s="85">
        <v>0</v>
      </c>
      <c r="G90" s="90">
        <f t="shared" si="11"/>
        <v>798720</v>
      </c>
      <c r="H90" s="87">
        <f t="shared" si="12"/>
        <v>462.22</v>
      </c>
      <c r="I90" s="90">
        <f t="shared" ref="I90:I153" si="14">G90*0.4</f>
        <v>319488</v>
      </c>
      <c r="J90" s="87">
        <f t="shared" si="13"/>
        <v>184.89</v>
      </c>
      <c r="K90" s="10"/>
      <c r="L90" s="10"/>
      <c r="M90" s="10"/>
      <c r="N90" s="10"/>
      <c r="O90" s="10"/>
      <c r="P90" s="92"/>
      <c r="Q90" s="10"/>
    </row>
    <row r="91" spans="1:17" ht="15" customHeight="1" x14ac:dyDescent="0.35">
      <c r="A91" s="252"/>
      <c r="B91" s="123">
        <v>9</v>
      </c>
      <c r="C91" s="123">
        <f t="shared" si="6"/>
        <v>143</v>
      </c>
      <c r="D91" s="85">
        <v>0</v>
      </c>
      <c r="E91" s="85">
        <v>0</v>
      </c>
      <c r="F91" s="85">
        <v>0</v>
      </c>
      <c r="G91" s="90">
        <f t="shared" si="11"/>
        <v>791934</v>
      </c>
      <c r="H91" s="87">
        <f t="shared" si="12"/>
        <v>458.3</v>
      </c>
      <c r="I91" s="90">
        <f t="shared" si="14"/>
        <v>316773.59999999998</v>
      </c>
      <c r="J91" s="87">
        <f t="shared" si="13"/>
        <v>183.32</v>
      </c>
      <c r="K91" s="10"/>
      <c r="L91" s="10"/>
      <c r="M91" s="10"/>
      <c r="N91" s="10"/>
      <c r="O91" s="10"/>
      <c r="P91" s="92"/>
      <c r="Q91" s="10"/>
    </row>
    <row r="92" spans="1:17" x14ac:dyDescent="0.35">
      <c r="A92" s="252"/>
      <c r="B92" s="123">
        <v>8</v>
      </c>
      <c r="C92" s="123">
        <f t="shared" si="6"/>
        <v>142</v>
      </c>
      <c r="D92" s="85">
        <v>0</v>
      </c>
      <c r="E92" s="85">
        <v>0</v>
      </c>
      <c r="F92" s="85">
        <v>0</v>
      </c>
      <c r="G92" s="90">
        <f t="shared" si="11"/>
        <v>785148</v>
      </c>
      <c r="H92" s="87">
        <f t="shared" si="12"/>
        <v>454.37</v>
      </c>
      <c r="I92" s="90">
        <f t="shared" si="14"/>
        <v>314059.2</v>
      </c>
      <c r="J92" s="87">
        <f t="shared" si="13"/>
        <v>181.75</v>
      </c>
      <c r="K92" s="10"/>
      <c r="L92" s="10"/>
      <c r="M92" s="10"/>
      <c r="N92" s="10"/>
      <c r="O92" s="10"/>
      <c r="P92" s="92"/>
      <c r="Q92" s="10"/>
    </row>
    <row r="93" spans="1:17" x14ac:dyDescent="0.35">
      <c r="A93" s="252"/>
      <c r="B93" s="123">
        <v>7</v>
      </c>
      <c r="C93" s="123">
        <f t="shared" si="6"/>
        <v>141</v>
      </c>
      <c r="D93" s="85">
        <v>0</v>
      </c>
      <c r="E93" s="85">
        <v>0</v>
      </c>
      <c r="F93" s="85">
        <v>0</v>
      </c>
      <c r="G93" s="90">
        <f t="shared" si="11"/>
        <v>778362</v>
      </c>
      <c r="H93" s="87">
        <f t="shared" si="12"/>
        <v>450.44</v>
      </c>
      <c r="I93" s="90">
        <f t="shared" si="14"/>
        <v>311344.8</v>
      </c>
      <c r="J93" s="87">
        <f t="shared" si="13"/>
        <v>180.18</v>
      </c>
      <c r="K93" s="10"/>
      <c r="L93" s="10"/>
      <c r="M93" s="10"/>
      <c r="N93" s="10"/>
      <c r="O93" s="10"/>
      <c r="P93" s="92"/>
      <c r="Q93" s="10"/>
    </row>
    <row r="94" spans="1:17" x14ac:dyDescent="0.35">
      <c r="A94" s="252"/>
      <c r="B94" s="123">
        <v>6</v>
      </c>
      <c r="C94" s="123">
        <f t="shared" si="6"/>
        <v>140</v>
      </c>
      <c r="D94" s="85">
        <v>0</v>
      </c>
      <c r="E94" s="85">
        <v>0</v>
      </c>
      <c r="F94" s="85">
        <v>0</v>
      </c>
      <c r="G94" s="90">
        <f t="shared" si="11"/>
        <v>771576</v>
      </c>
      <c r="H94" s="87">
        <f t="shared" si="12"/>
        <v>446.51</v>
      </c>
      <c r="I94" s="90">
        <f t="shared" si="14"/>
        <v>308630.40000000002</v>
      </c>
      <c r="J94" s="87">
        <f t="shared" si="13"/>
        <v>178.6</v>
      </c>
      <c r="K94" s="10"/>
      <c r="L94" s="10"/>
      <c r="M94" s="10"/>
      <c r="N94" s="10"/>
      <c r="O94" s="10"/>
      <c r="P94" s="92"/>
      <c r="Q94" s="10"/>
    </row>
    <row r="95" spans="1:17" x14ac:dyDescent="0.35">
      <c r="A95" s="252"/>
      <c r="B95" s="123">
        <v>5</v>
      </c>
      <c r="C95" s="123">
        <f t="shared" si="6"/>
        <v>139</v>
      </c>
      <c r="D95" s="85">
        <v>0</v>
      </c>
      <c r="E95" s="85">
        <v>0</v>
      </c>
      <c r="F95" s="85">
        <v>0</v>
      </c>
      <c r="G95" s="90">
        <f t="shared" si="11"/>
        <v>764790</v>
      </c>
      <c r="H95" s="87">
        <f t="shared" si="12"/>
        <v>442.59</v>
      </c>
      <c r="I95" s="90">
        <f t="shared" si="14"/>
        <v>305916</v>
      </c>
      <c r="J95" s="87">
        <f t="shared" si="13"/>
        <v>177.04</v>
      </c>
      <c r="K95" s="10"/>
      <c r="L95" s="10"/>
      <c r="M95" s="10"/>
      <c r="N95" s="10"/>
      <c r="O95" s="10"/>
      <c r="P95" s="92"/>
      <c r="Q95" s="10"/>
    </row>
    <row r="96" spans="1:17" x14ac:dyDescent="0.35">
      <c r="A96" s="252"/>
      <c r="B96" s="123">
        <v>4</v>
      </c>
      <c r="C96" s="123">
        <f t="shared" si="6"/>
        <v>138</v>
      </c>
      <c r="D96" s="85">
        <v>0</v>
      </c>
      <c r="E96" s="85">
        <v>0</v>
      </c>
      <c r="F96" s="85">
        <v>0</v>
      </c>
      <c r="G96" s="90">
        <f t="shared" si="11"/>
        <v>758004</v>
      </c>
      <c r="H96" s="87">
        <f t="shared" si="12"/>
        <v>438.66</v>
      </c>
      <c r="I96" s="90">
        <f t="shared" si="14"/>
        <v>303201.59999999998</v>
      </c>
      <c r="J96" s="87">
        <f t="shared" si="13"/>
        <v>175.46</v>
      </c>
      <c r="K96" s="10"/>
      <c r="L96" s="10"/>
      <c r="M96" s="10"/>
      <c r="N96" s="10"/>
      <c r="O96" s="10"/>
      <c r="P96" s="92"/>
      <c r="Q96" s="10"/>
    </row>
    <row r="97" spans="1:17" x14ac:dyDescent="0.35">
      <c r="A97" s="252"/>
      <c r="B97" s="123">
        <v>3</v>
      </c>
      <c r="C97" s="123">
        <f t="shared" si="6"/>
        <v>137</v>
      </c>
      <c r="D97" s="85">
        <v>0</v>
      </c>
      <c r="E97" s="85">
        <v>0</v>
      </c>
      <c r="F97" s="85">
        <v>0</v>
      </c>
      <c r="G97" s="90">
        <f t="shared" si="11"/>
        <v>751218</v>
      </c>
      <c r="H97" s="87">
        <f t="shared" si="12"/>
        <v>434.73</v>
      </c>
      <c r="I97" s="90">
        <f t="shared" si="14"/>
        <v>300487.2</v>
      </c>
      <c r="J97" s="87">
        <f t="shared" si="13"/>
        <v>173.89</v>
      </c>
      <c r="K97" s="10"/>
      <c r="L97" s="10"/>
      <c r="M97" s="10"/>
      <c r="N97" s="10"/>
      <c r="O97" s="10"/>
      <c r="P97" s="92"/>
      <c r="Q97" s="10"/>
    </row>
    <row r="98" spans="1:17" x14ac:dyDescent="0.35">
      <c r="A98" s="252"/>
      <c r="B98" s="123">
        <v>2</v>
      </c>
      <c r="C98" s="123">
        <f t="shared" si="6"/>
        <v>136</v>
      </c>
      <c r="D98" s="85">
        <v>0</v>
      </c>
      <c r="E98" s="85">
        <v>0</v>
      </c>
      <c r="F98" s="85">
        <v>0</v>
      </c>
      <c r="G98" s="90">
        <f t="shared" si="11"/>
        <v>744432</v>
      </c>
      <c r="H98" s="87">
        <f t="shared" si="12"/>
        <v>430.81</v>
      </c>
      <c r="I98" s="90">
        <f t="shared" si="14"/>
        <v>297772.79999999999</v>
      </c>
      <c r="J98" s="87">
        <f t="shared" si="13"/>
        <v>172.32</v>
      </c>
      <c r="K98" s="10"/>
      <c r="L98" s="10"/>
      <c r="M98" s="10"/>
      <c r="N98" s="10"/>
      <c r="O98" s="10"/>
      <c r="P98" s="92"/>
      <c r="Q98" s="10"/>
    </row>
    <row r="99" spans="1:17" x14ac:dyDescent="0.35">
      <c r="A99" s="253"/>
      <c r="B99" s="121">
        <v>1</v>
      </c>
      <c r="C99" s="121">
        <f t="shared" si="6"/>
        <v>135</v>
      </c>
      <c r="D99" s="94">
        <v>0</v>
      </c>
      <c r="E99" s="94">
        <v>0</v>
      </c>
      <c r="F99" s="94">
        <v>0</v>
      </c>
      <c r="G99" s="95">
        <f t="shared" si="11"/>
        <v>737646</v>
      </c>
      <c r="H99" s="96">
        <f t="shared" si="12"/>
        <v>426.88</v>
      </c>
      <c r="I99" s="95">
        <f t="shared" si="14"/>
        <v>295058.40000000002</v>
      </c>
      <c r="J99" s="96">
        <f t="shared" si="13"/>
        <v>170.75</v>
      </c>
      <c r="K99" s="10"/>
      <c r="L99" s="10"/>
      <c r="M99" s="10"/>
      <c r="N99" s="10"/>
      <c r="O99" s="10"/>
      <c r="P99" s="92"/>
      <c r="Q99" s="10"/>
    </row>
    <row r="100" spans="1:17" x14ac:dyDescent="0.35">
      <c r="A100" s="263" t="s">
        <v>16</v>
      </c>
      <c r="B100" s="123">
        <f t="shared" ref="B100:B140" si="15">B101+1</f>
        <v>44</v>
      </c>
      <c r="C100" s="123">
        <f t="shared" si="6"/>
        <v>134</v>
      </c>
      <c r="D100" s="91">
        <f>((2/3)*D4*$E$4)</f>
        <v>2288</v>
      </c>
      <c r="E100" s="15">
        <f t="shared" ref="E100:E143" si="16">D100*$F$4</f>
        <v>178464</v>
      </c>
      <c r="F100" s="15">
        <f t="shared" ref="F100:F142" si="17">(E100/1728)</f>
        <v>103.28</v>
      </c>
      <c r="G100" s="86">
        <f t="shared" ref="G100:G143" si="18">(((C100-$C$144)*($E$4+9)*$F$4)-E100)+$G$144</f>
        <v>730860</v>
      </c>
      <c r="H100" s="88">
        <f>G100/1728</f>
        <v>422.95</v>
      </c>
      <c r="I100" s="86">
        <f t="shared" si="14"/>
        <v>292344</v>
      </c>
      <c r="J100" s="88">
        <f t="shared" si="13"/>
        <v>169.18</v>
      </c>
      <c r="K100" s="10"/>
      <c r="L100" s="10"/>
      <c r="M100" s="10"/>
      <c r="N100" s="10"/>
      <c r="O100" s="10"/>
      <c r="P100" s="92"/>
      <c r="Q100" s="10"/>
    </row>
    <row r="101" spans="1:17" x14ac:dyDescent="0.35">
      <c r="A101" s="264"/>
      <c r="B101" s="123">
        <f t="shared" si="15"/>
        <v>43</v>
      </c>
      <c r="C101" s="117">
        <f t="shared" si="6"/>
        <v>133</v>
      </c>
      <c r="D101" s="97">
        <f>($D$100-N12)</f>
        <v>2236</v>
      </c>
      <c r="E101" s="15">
        <f t="shared" si="16"/>
        <v>174408</v>
      </c>
      <c r="F101" s="15">
        <f t="shared" si="17"/>
        <v>100.93</v>
      </c>
      <c r="G101" s="90">
        <f t="shared" si="18"/>
        <v>728130</v>
      </c>
      <c r="H101" s="87">
        <f t="shared" ref="H101:H151" si="19">G101/1728</f>
        <v>421.37</v>
      </c>
      <c r="I101" s="90">
        <f t="shared" si="14"/>
        <v>291252</v>
      </c>
      <c r="J101" s="87">
        <f t="shared" si="13"/>
        <v>168.55</v>
      </c>
      <c r="K101" s="10"/>
      <c r="L101" s="10"/>
      <c r="M101" s="10"/>
      <c r="N101" s="10"/>
      <c r="O101" s="10"/>
      <c r="P101" s="92"/>
      <c r="Q101" s="10"/>
    </row>
    <row r="102" spans="1:17" x14ac:dyDescent="0.35">
      <c r="A102" s="264"/>
      <c r="B102" s="123">
        <f t="shared" si="15"/>
        <v>42</v>
      </c>
      <c r="C102" s="117">
        <f t="shared" si="6"/>
        <v>132</v>
      </c>
      <c r="D102" s="97">
        <f t="shared" ref="D102:D142" si="20">($D$100-N13)</f>
        <v>2184</v>
      </c>
      <c r="E102" s="15">
        <f t="shared" si="16"/>
        <v>170352</v>
      </c>
      <c r="F102" s="15">
        <f t="shared" si="17"/>
        <v>98.58</v>
      </c>
      <c r="G102" s="90">
        <f t="shared" si="18"/>
        <v>725400</v>
      </c>
      <c r="H102" s="87">
        <f t="shared" si="19"/>
        <v>419.79</v>
      </c>
      <c r="I102" s="90">
        <f t="shared" si="14"/>
        <v>290160</v>
      </c>
      <c r="J102" s="87">
        <f t="shared" si="13"/>
        <v>167.92</v>
      </c>
      <c r="K102" s="10"/>
      <c r="L102" s="10"/>
      <c r="M102" s="10"/>
      <c r="N102" s="10"/>
      <c r="O102" s="10"/>
      <c r="P102" s="92"/>
      <c r="Q102" s="10"/>
    </row>
    <row r="103" spans="1:17" x14ac:dyDescent="0.35">
      <c r="A103" s="264"/>
      <c r="B103" s="123">
        <f t="shared" si="15"/>
        <v>41</v>
      </c>
      <c r="C103" s="117">
        <f t="shared" si="6"/>
        <v>131</v>
      </c>
      <c r="D103" s="97">
        <f t="shared" si="20"/>
        <v>2132</v>
      </c>
      <c r="E103" s="15">
        <f t="shared" si="16"/>
        <v>166296</v>
      </c>
      <c r="F103" s="15">
        <f t="shared" si="17"/>
        <v>96.24</v>
      </c>
      <c r="G103" s="90">
        <f t="shared" si="18"/>
        <v>722670</v>
      </c>
      <c r="H103" s="87">
        <f t="shared" si="19"/>
        <v>418.21</v>
      </c>
      <c r="I103" s="90">
        <f t="shared" si="14"/>
        <v>289068</v>
      </c>
      <c r="J103" s="87">
        <f t="shared" si="13"/>
        <v>167.28</v>
      </c>
      <c r="K103" s="10"/>
      <c r="L103" s="10"/>
      <c r="M103" s="10"/>
      <c r="N103" s="10"/>
      <c r="O103" s="10"/>
      <c r="P103" s="92"/>
      <c r="Q103" s="10"/>
    </row>
    <row r="104" spans="1:17" x14ac:dyDescent="0.35">
      <c r="A104" s="264"/>
      <c r="B104" s="123">
        <f t="shared" si="15"/>
        <v>40</v>
      </c>
      <c r="C104" s="117">
        <f t="shared" si="6"/>
        <v>130</v>
      </c>
      <c r="D104" s="97">
        <f t="shared" si="20"/>
        <v>2080</v>
      </c>
      <c r="E104" s="15">
        <f t="shared" si="16"/>
        <v>162240</v>
      </c>
      <c r="F104" s="15">
        <f t="shared" si="17"/>
        <v>93.89</v>
      </c>
      <c r="G104" s="90">
        <f t="shared" si="18"/>
        <v>719940</v>
      </c>
      <c r="H104" s="87">
        <f t="shared" si="19"/>
        <v>416.63</v>
      </c>
      <c r="I104" s="90">
        <f t="shared" si="14"/>
        <v>287976</v>
      </c>
      <c r="J104" s="87">
        <f t="shared" si="13"/>
        <v>166.65</v>
      </c>
      <c r="K104" s="10"/>
      <c r="L104" s="10"/>
      <c r="M104" s="10"/>
      <c r="N104" s="10"/>
      <c r="O104" s="10"/>
      <c r="P104" s="92"/>
      <c r="Q104" s="10"/>
    </row>
    <row r="105" spans="1:17" x14ac:dyDescent="0.35">
      <c r="A105" s="264"/>
      <c r="B105" s="123">
        <f t="shared" si="15"/>
        <v>39</v>
      </c>
      <c r="C105" s="117">
        <f t="shared" si="6"/>
        <v>129</v>
      </c>
      <c r="D105" s="97">
        <f t="shared" si="20"/>
        <v>2028</v>
      </c>
      <c r="E105" s="15">
        <f t="shared" si="16"/>
        <v>158184</v>
      </c>
      <c r="F105" s="15">
        <f t="shared" si="17"/>
        <v>91.54</v>
      </c>
      <c r="G105" s="90">
        <f t="shared" si="18"/>
        <v>717210</v>
      </c>
      <c r="H105" s="87">
        <f t="shared" si="19"/>
        <v>415.05</v>
      </c>
      <c r="I105" s="90">
        <f t="shared" si="14"/>
        <v>286884</v>
      </c>
      <c r="J105" s="87">
        <f t="shared" si="13"/>
        <v>166.02</v>
      </c>
      <c r="K105" s="10"/>
      <c r="L105" s="10"/>
      <c r="M105" s="10"/>
      <c r="N105" s="10"/>
      <c r="O105" s="10"/>
      <c r="P105" s="92"/>
      <c r="Q105" s="10"/>
    </row>
    <row r="106" spans="1:17" x14ac:dyDescent="0.35">
      <c r="A106" s="264"/>
      <c r="B106" s="123">
        <f t="shared" si="15"/>
        <v>38</v>
      </c>
      <c r="C106" s="117">
        <f t="shared" si="6"/>
        <v>128</v>
      </c>
      <c r="D106" s="97">
        <f t="shared" si="20"/>
        <v>1976</v>
      </c>
      <c r="E106" s="15">
        <f t="shared" si="16"/>
        <v>154128</v>
      </c>
      <c r="F106" s="15">
        <f t="shared" si="17"/>
        <v>89.19</v>
      </c>
      <c r="G106" s="90">
        <f t="shared" si="18"/>
        <v>714480</v>
      </c>
      <c r="H106" s="87">
        <f t="shared" si="19"/>
        <v>413.47</v>
      </c>
      <c r="I106" s="90">
        <f t="shared" si="14"/>
        <v>285792</v>
      </c>
      <c r="J106" s="87">
        <f t="shared" si="13"/>
        <v>165.39</v>
      </c>
      <c r="K106" s="10"/>
      <c r="L106" s="10"/>
      <c r="M106" s="10"/>
      <c r="N106" s="10"/>
      <c r="O106" s="10"/>
      <c r="P106" s="92"/>
      <c r="Q106" s="10"/>
    </row>
    <row r="107" spans="1:17" x14ac:dyDescent="0.35">
      <c r="A107" s="264"/>
      <c r="B107" s="123">
        <f t="shared" si="15"/>
        <v>37</v>
      </c>
      <c r="C107" s="117">
        <f t="shared" si="6"/>
        <v>127</v>
      </c>
      <c r="D107" s="97">
        <f t="shared" si="20"/>
        <v>1924</v>
      </c>
      <c r="E107" s="15">
        <f t="shared" si="16"/>
        <v>150072</v>
      </c>
      <c r="F107" s="15">
        <f t="shared" si="17"/>
        <v>86.85</v>
      </c>
      <c r="G107" s="90">
        <f t="shared" si="18"/>
        <v>711750</v>
      </c>
      <c r="H107" s="87">
        <f t="shared" si="19"/>
        <v>411.89</v>
      </c>
      <c r="I107" s="90">
        <f t="shared" si="14"/>
        <v>284700</v>
      </c>
      <c r="J107" s="87">
        <f t="shared" si="13"/>
        <v>164.76</v>
      </c>
      <c r="K107" s="10"/>
      <c r="L107" s="10"/>
      <c r="M107" s="10"/>
      <c r="N107" s="10"/>
      <c r="O107" s="10"/>
      <c r="P107" s="92"/>
      <c r="Q107" s="10"/>
    </row>
    <row r="108" spans="1:17" x14ac:dyDescent="0.35">
      <c r="A108" s="264"/>
      <c r="B108" s="123">
        <f t="shared" si="15"/>
        <v>36</v>
      </c>
      <c r="C108" s="117">
        <f t="shared" si="6"/>
        <v>126</v>
      </c>
      <c r="D108" s="97">
        <f t="shared" si="20"/>
        <v>1872</v>
      </c>
      <c r="E108" s="15">
        <f t="shared" si="16"/>
        <v>146016</v>
      </c>
      <c r="F108" s="15">
        <f t="shared" si="17"/>
        <v>84.5</v>
      </c>
      <c r="G108" s="90">
        <f t="shared" si="18"/>
        <v>709020</v>
      </c>
      <c r="H108" s="87">
        <f t="shared" si="19"/>
        <v>410.31</v>
      </c>
      <c r="I108" s="90">
        <f t="shared" si="14"/>
        <v>283608</v>
      </c>
      <c r="J108" s="87">
        <f t="shared" si="13"/>
        <v>164.12</v>
      </c>
      <c r="K108" s="10"/>
      <c r="L108" s="10"/>
      <c r="M108" s="10"/>
      <c r="N108" s="10"/>
      <c r="O108" s="10"/>
      <c r="P108" s="92"/>
      <c r="Q108" s="10"/>
    </row>
    <row r="109" spans="1:17" x14ac:dyDescent="0.35">
      <c r="A109" s="264"/>
      <c r="B109" s="123">
        <f t="shared" si="15"/>
        <v>35</v>
      </c>
      <c r="C109" s="117">
        <f t="shared" si="6"/>
        <v>125</v>
      </c>
      <c r="D109" s="97">
        <f t="shared" si="20"/>
        <v>1820</v>
      </c>
      <c r="E109" s="15">
        <f t="shared" si="16"/>
        <v>141960</v>
      </c>
      <c r="F109" s="15">
        <f t="shared" si="17"/>
        <v>82.15</v>
      </c>
      <c r="G109" s="90">
        <f t="shared" si="18"/>
        <v>706290</v>
      </c>
      <c r="H109" s="87">
        <f t="shared" si="19"/>
        <v>408.73</v>
      </c>
      <c r="I109" s="90">
        <f t="shared" si="14"/>
        <v>282516</v>
      </c>
      <c r="J109" s="87">
        <f t="shared" si="13"/>
        <v>163.49</v>
      </c>
      <c r="K109" s="10"/>
      <c r="L109" s="10"/>
      <c r="M109" s="10"/>
      <c r="N109" s="10"/>
      <c r="O109" s="10"/>
      <c r="P109" s="92"/>
      <c r="Q109" s="10"/>
    </row>
    <row r="110" spans="1:17" x14ac:dyDescent="0.35">
      <c r="A110" s="264"/>
      <c r="B110" s="123">
        <f t="shared" si="15"/>
        <v>34</v>
      </c>
      <c r="C110" s="117">
        <f t="shared" si="6"/>
        <v>124</v>
      </c>
      <c r="D110" s="97">
        <f t="shared" si="20"/>
        <v>1768</v>
      </c>
      <c r="E110" s="15">
        <f t="shared" si="16"/>
        <v>137904</v>
      </c>
      <c r="F110" s="15">
        <f t="shared" si="17"/>
        <v>79.81</v>
      </c>
      <c r="G110" s="90">
        <f t="shared" si="18"/>
        <v>703560</v>
      </c>
      <c r="H110" s="87">
        <f t="shared" si="19"/>
        <v>407.15</v>
      </c>
      <c r="I110" s="90">
        <f t="shared" si="14"/>
        <v>281424</v>
      </c>
      <c r="J110" s="87">
        <f t="shared" si="13"/>
        <v>162.86000000000001</v>
      </c>
      <c r="K110" s="10"/>
      <c r="L110" s="10"/>
      <c r="M110" s="10"/>
      <c r="N110" s="10"/>
      <c r="O110" s="10"/>
      <c r="P110" s="92"/>
      <c r="Q110" s="10"/>
    </row>
    <row r="111" spans="1:17" x14ac:dyDescent="0.35">
      <c r="A111" s="264"/>
      <c r="B111" s="123">
        <f t="shared" si="15"/>
        <v>33</v>
      </c>
      <c r="C111" s="117">
        <f t="shared" si="6"/>
        <v>123</v>
      </c>
      <c r="D111" s="97">
        <f t="shared" si="20"/>
        <v>1716</v>
      </c>
      <c r="E111" s="15">
        <f t="shared" si="16"/>
        <v>133848</v>
      </c>
      <c r="F111" s="15">
        <f t="shared" si="17"/>
        <v>77.459999999999994</v>
      </c>
      <c r="G111" s="90">
        <f t="shared" si="18"/>
        <v>700830</v>
      </c>
      <c r="H111" s="87">
        <f t="shared" si="19"/>
        <v>405.57</v>
      </c>
      <c r="I111" s="90">
        <f t="shared" si="14"/>
        <v>280332</v>
      </c>
      <c r="J111" s="87">
        <f t="shared" si="13"/>
        <v>162.22999999999999</v>
      </c>
      <c r="K111" s="10"/>
      <c r="L111" s="10"/>
      <c r="M111" s="10"/>
      <c r="N111" s="10"/>
      <c r="O111" s="10"/>
      <c r="P111" s="92"/>
      <c r="Q111" s="10"/>
    </row>
    <row r="112" spans="1:17" x14ac:dyDescent="0.35">
      <c r="A112" s="264"/>
      <c r="B112" s="123">
        <f t="shared" si="15"/>
        <v>32</v>
      </c>
      <c r="C112" s="117">
        <f t="shared" si="6"/>
        <v>122</v>
      </c>
      <c r="D112" s="97">
        <f t="shared" si="20"/>
        <v>1664</v>
      </c>
      <c r="E112" s="15">
        <f t="shared" si="16"/>
        <v>129792</v>
      </c>
      <c r="F112" s="15">
        <f t="shared" si="17"/>
        <v>75.11</v>
      </c>
      <c r="G112" s="90">
        <f t="shared" si="18"/>
        <v>698100</v>
      </c>
      <c r="H112" s="87">
        <f t="shared" si="19"/>
        <v>403.99</v>
      </c>
      <c r="I112" s="90">
        <f t="shared" si="14"/>
        <v>279240</v>
      </c>
      <c r="J112" s="87">
        <f t="shared" si="13"/>
        <v>161.6</v>
      </c>
      <c r="K112" s="10"/>
      <c r="L112" s="10"/>
      <c r="M112" s="10"/>
      <c r="N112" s="10"/>
      <c r="O112" s="10"/>
      <c r="P112" s="92"/>
      <c r="Q112" s="10"/>
    </row>
    <row r="113" spans="1:17" x14ac:dyDescent="0.35">
      <c r="A113" s="264"/>
      <c r="B113" s="123">
        <f t="shared" si="15"/>
        <v>31</v>
      </c>
      <c r="C113" s="117">
        <f t="shared" si="6"/>
        <v>121</v>
      </c>
      <c r="D113" s="97">
        <f t="shared" si="20"/>
        <v>1612</v>
      </c>
      <c r="E113" s="15">
        <f t="shared" si="16"/>
        <v>125736</v>
      </c>
      <c r="F113" s="15">
        <f t="shared" si="17"/>
        <v>72.760000000000005</v>
      </c>
      <c r="G113" s="90">
        <f t="shared" si="18"/>
        <v>695370</v>
      </c>
      <c r="H113" s="87">
        <f t="shared" si="19"/>
        <v>402.41</v>
      </c>
      <c r="I113" s="90">
        <f t="shared" si="14"/>
        <v>278148</v>
      </c>
      <c r="J113" s="87">
        <f t="shared" si="13"/>
        <v>160.96</v>
      </c>
      <c r="K113" s="10"/>
      <c r="L113" s="10"/>
      <c r="M113" s="10"/>
      <c r="N113" s="10"/>
      <c r="O113" s="10"/>
      <c r="P113" s="92"/>
      <c r="Q113" s="10"/>
    </row>
    <row r="114" spans="1:17" x14ac:dyDescent="0.35">
      <c r="A114" s="264"/>
      <c r="B114" s="123">
        <f t="shared" si="15"/>
        <v>30</v>
      </c>
      <c r="C114" s="117">
        <f t="shared" si="6"/>
        <v>120</v>
      </c>
      <c r="D114" s="97">
        <f t="shared" si="20"/>
        <v>1560</v>
      </c>
      <c r="E114" s="15">
        <f t="shared" si="16"/>
        <v>121680</v>
      </c>
      <c r="F114" s="15">
        <f t="shared" si="17"/>
        <v>70.42</v>
      </c>
      <c r="G114" s="90">
        <f t="shared" si="18"/>
        <v>692640</v>
      </c>
      <c r="H114" s="87">
        <f t="shared" si="19"/>
        <v>400.83</v>
      </c>
      <c r="I114" s="90">
        <f t="shared" si="14"/>
        <v>277056</v>
      </c>
      <c r="J114" s="87">
        <f t="shared" si="13"/>
        <v>160.33000000000001</v>
      </c>
      <c r="K114" s="10"/>
      <c r="L114" s="10"/>
      <c r="M114" s="10"/>
      <c r="N114" s="10"/>
      <c r="O114" s="10"/>
      <c r="P114" s="92"/>
      <c r="Q114" s="10"/>
    </row>
    <row r="115" spans="1:17" x14ac:dyDescent="0.35">
      <c r="A115" s="264"/>
      <c r="B115" s="123">
        <f t="shared" si="15"/>
        <v>29</v>
      </c>
      <c r="C115" s="117">
        <f t="shared" si="6"/>
        <v>119</v>
      </c>
      <c r="D115" s="97">
        <f t="shared" si="20"/>
        <v>1508</v>
      </c>
      <c r="E115" s="15">
        <f t="shared" si="16"/>
        <v>117624</v>
      </c>
      <c r="F115" s="15">
        <f t="shared" si="17"/>
        <v>68.069999999999993</v>
      </c>
      <c r="G115" s="90">
        <f t="shared" si="18"/>
        <v>689910</v>
      </c>
      <c r="H115" s="87">
        <f t="shared" si="19"/>
        <v>399.25</v>
      </c>
      <c r="I115" s="90">
        <f t="shared" si="14"/>
        <v>275964</v>
      </c>
      <c r="J115" s="87">
        <f t="shared" si="13"/>
        <v>159.69999999999999</v>
      </c>
      <c r="K115" s="10"/>
      <c r="L115" s="10"/>
      <c r="M115" s="10"/>
      <c r="N115" s="10"/>
      <c r="O115" s="10"/>
      <c r="P115" s="92"/>
      <c r="Q115" s="10"/>
    </row>
    <row r="116" spans="1:17" x14ac:dyDescent="0.35">
      <c r="A116" s="264"/>
      <c r="B116" s="123">
        <f t="shared" si="15"/>
        <v>28</v>
      </c>
      <c r="C116" s="117">
        <f t="shared" si="6"/>
        <v>118</v>
      </c>
      <c r="D116" s="97">
        <f t="shared" si="20"/>
        <v>1456</v>
      </c>
      <c r="E116" s="15">
        <f>D116*$F$4</f>
        <v>113568</v>
      </c>
      <c r="F116" s="15">
        <f t="shared" si="17"/>
        <v>65.72</v>
      </c>
      <c r="G116" s="90">
        <f t="shared" si="18"/>
        <v>687180</v>
      </c>
      <c r="H116" s="87">
        <f t="shared" si="19"/>
        <v>397.67</v>
      </c>
      <c r="I116" s="90">
        <f t="shared" si="14"/>
        <v>274872</v>
      </c>
      <c r="J116" s="87">
        <f t="shared" si="13"/>
        <v>159.07</v>
      </c>
      <c r="K116" s="10"/>
      <c r="L116" s="10"/>
      <c r="M116" s="10"/>
      <c r="N116" s="10"/>
      <c r="O116" s="10"/>
      <c r="P116" s="92"/>
      <c r="Q116" s="10"/>
    </row>
    <row r="117" spans="1:17" x14ac:dyDescent="0.35">
      <c r="A117" s="264"/>
      <c r="B117" s="123">
        <f t="shared" si="15"/>
        <v>27</v>
      </c>
      <c r="C117" s="117">
        <f t="shared" si="6"/>
        <v>117</v>
      </c>
      <c r="D117" s="97">
        <f t="shared" si="20"/>
        <v>1404</v>
      </c>
      <c r="E117" s="15">
        <f t="shared" si="16"/>
        <v>109512</v>
      </c>
      <c r="F117" s="15">
        <f t="shared" si="17"/>
        <v>63.38</v>
      </c>
      <c r="G117" s="90">
        <f t="shared" si="18"/>
        <v>684450</v>
      </c>
      <c r="H117" s="87">
        <f t="shared" si="19"/>
        <v>396.09</v>
      </c>
      <c r="I117" s="90">
        <f t="shared" si="14"/>
        <v>273780</v>
      </c>
      <c r="J117" s="87">
        <f t="shared" si="13"/>
        <v>158.44</v>
      </c>
      <c r="K117" s="10"/>
      <c r="L117" s="10"/>
      <c r="M117" s="10"/>
      <c r="N117" s="10"/>
      <c r="O117" s="10"/>
      <c r="P117" s="92"/>
      <c r="Q117" s="10"/>
    </row>
    <row r="118" spans="1:17" x14ac:dyDescent="0.35">
      <c r="A118" s="264"/>
      <c r="B118" s="123">
        <f t="shared" si="15"/>
        <v>26</v>
      </c>
      <c r="C118" s="117">
        <f t="shared" si="6"/>
        <v>116</v>
      </c>
      <c r="D118" s="97">
        <f t="shared" si="20"/>
        <v>1352</v>
      </c>
      <c r="E118" s="15">
        <f t="shared" si="16"/>
        <v>105456</v>
      </c>
      <c r="F118" s="15">
        <f t="shared" si="17"/>
        <v>61.03</v>
      </c>
      <c r="G118" s="90">
        <f t="shared" si="18"/>
        <v>681720</v>
      </c>
      <c r="H118" s="87">
        <f t="shared" si="19"/>
        <v>394.51</v>
      </c>
      <c r="I118" s="90">
        <f t="shared" si="14"/>
        <v>272688</v>
      </c>
      <c r="J118" s="87">
        <f t="shared" si="13"/>
        <v>157.80000000000001</v>
      </c>
      <c r="K118" s="10"/>
      <c r="L118" s="10"/>
      <c r="M118" s="10"/>
      <c r="N118" s="10"/>
      <c r="O118" s="10"/>
      <c r="P118" s="92"/>
      <c r="Q118" s="10"/>
    </row>
    <row r="119" spans="1:17" x14ac:dyDescent="0.35">
      <c r="A119" s="264"/>
      <c r="B119" s="123">
        <f t="shared" si="15"/>
        <v>25</v>
      </c>
      <c r="C119" s="117">
        <f t="shared" si="6"/>
        <v>115</v>
      </c>
      <c r="D119" s="97">
        <f t="shared" si="20"/>
        <v>1300</v>
      </c>
      <c r="E119" s="15">
        <f t="shared" si="16"/>
        <v>101400</v>
      </c>
      <c r="F119" s="15">
        <f t="shared" si="17"/>
        <v>58.68</v>
      </c>
      <c r="G119" s="90">
        <f t="shared" si="18"/>
        <v>678990</v>
      </c>
      <c r="H119" s="87">
        <f t="shared" si="19"/>
        <v>392.93</v>
      </c>
      <c r="I119" s="90">
        <f t="shared" si="14"/>
        <v>271596</v>
      </c>
      <c r="J119" s="87">
        <f t="shared" si="13"/>
        <v>157.16999999999999</v>
      </c>
      <c r="K119" s="10"/>
      <c r="L119" s="10"/>
      <c r="M119" s="10"/>
      <c r="N119" s="10"/>
      <c r="O119" s="10"/>
      <c r="P119" s="92"/>
      <c r="Q119" s="10"/>
    </row>
    <row r="120" spans="1:17" x14ac:dyDescent="0.35">
      <c r="A120" s="264"/>
      <c r="B120" s="123">
        <f t="shared" si="15"/>
        <v>24</v>
      </c>
      <c r="C120" s="117">
        <f t="shared" si="6"/>
        <v>114</v>
      </c>
      <c r="D120" s="97">
        <f t="shared" si="20"/>
        <v>1248</v>
      </c>
      <c r="E120" s="15">
        <f t="shared" si="16"/>
        <v>97344</v>
      </c>
      <c r="F120" s="15">
        <f t="shared" si="17"/>
        <v>56.33</v>
      </c>
      <c r="G120" s="90">
        <f t="shared" si="18"/>
        <v>676260</v>
      </c>
      <c r="H120" s="87">
        <f t="shared" si="19"/>
        <v>391.35</v>
      </c>
      <c r="I120" s="90">
        <f t="shared" si="14"/>
        <v>270504</v>
      </c>
      <c r="J120" s="87">
        <f t="shared" si="13"/>
        <v>156.54</v>
      </c>
      <c r="K120" s="10"/>
      <c r="L120" s="10"/>
      <c r="M120" s="10"/>
      <c r="N120" s="10"/>
      <c r="O120" s="10"/>
      <c r="P120" s="92"/>
      <c r="Q120" s="10"/>
    </row>
    <row r="121" spans="1:17" x14ac:dyDescent="0.35">
      <c r="A121" s="264"/>
      <c r="B121" s="123">
        <f t="shared" si="15"/>
        <v>23</v>
      </c>
      <c r="C121" s="117">
        <f t="shared" si="6"/>
        <v>113</v>
      </c>
      <c r="D121" s="97">
        <f t="shared" si="20"/>
        <v>1196</v>
      </c>
      <c r="E121" s="15">
        <f t="shared" si="16"/>
        <v>93288</v>
      </c>
      <c r="F121" s="15">
        <f t="shared" si="17"/>
        <v>53.99</v>
      </c>
      <c r="G121" s="90">
        <f t="shared" si="18"/>
        <v>673530</v>
      </c>
      <c r="H121" s="87">
        <f t="shared" si="19"/>
        <v>389.77</v>
      </c>
      <c r="I121" s="90">
        <f t="shared" si="14"/>
        <v>269412</v>
      </c>
      <c r="J121" s="87">
        <f t="shared" si="13"/>
        <v>155.91</v>
      </c>
      <c r="K121" s="10"/>
      <c r="L121" s="10"/>
      <c r="M121" s="10"/>
      <c r="N121" s="10"/>
      <c r="O121" s="10"/>
      <c r="P121" s="92"/>
      <c r="Q121" s="10"/>
    </row>
    <row r="122" spans="1:17" x14ac:dyDescent="0.35">
      <c r="A122" s="264"/>
      <c r="B122" s="123">
        <f t="shared" si="15"/>
        <v>22</v>
      </c>
      <c r="C122" s="117">
        <f t="shared" si="6"/>
        <v>112</v>
      </c>
      <c r="D122" s="97">
        <f t="shared" si="20"/>
        <v>1144</v>
      </c>
      <c r="E122" s="15">
        <f t="shared" si="16"/>
        <v>89232</v>
      </c>
      <c r="F122" s="15">
        <f t="shared" si="17"/>
        <v>51.64</v>
      </c>
      <c r="G122" s="90">
        <f t="shared" si="18"/>
        <v>670800</v>
      </c>
      <c r="H122" s="87">
        <f t="shared" si="19"/>
        <v>388.19</v>
      </c>
      <c r="I122" s="90">
        <f t="shared" si="14"/>
        <v>268320</v>
      </c>
      <c r="J122" s="87">
        <f t="shared" si="13"/>
        <v>155.28</v>
      </c>
      <c r="K122" s="10"/>
      <c r="L122" s="10"/>
      <c r="M122" s="10"/>
      <c r="N122" s="10"/>
      <c r="O122" s="10"/>
      <c r="P122" s="92"/>
      <c r="Q122" s="10"/>
    </row>
    <row r="123" spans="1:17" x14ac:dyDescent="0.35">
      <c r="A123" s="264"/>
      <c r="B123" s="123">
        <f t="shared" si="15"/>
        <v>21</v>
      </c>
      <c r="C123" s="117">
        <f t="shared" si="6"/>
        <v>111</v>
      </c>
      <c r="D123" s="97">
        <f t="shared" si="20"/>
        <v>1092</v>
      </c>
      <c r="E123" s="15">
        <f t="shared" si="16"/>
        <v>85176</v>
      </c>
      <c r="F123" s="15">
        <f t="shared" si="17"/>
        <v>49.29</v>
      </c>
      <c r="G123" s="90">
        <f t="shared" si="18"/>
        <v>668070</v>
      </c>
      <c r="H123" s="87">
        <f t="shared" si="19"/>
        <v>386.61</v>
      </c>
      <c r="I123" s="90">
        <f t="shared" si="14"/>
        <v>267228</v>
      </c>
      <c r="J123" s="87">
        <f t="shared" si="13"/>
        <v>154.63999999999999</v>
      </c>
      <c r="K123" s="10"/>
      <c r="L123" s="10"/>
      <c r="M123" s="10"/>
      <c r="N123" s="10"/>
      <c r="O123" s="10"/>
      <c r="P123" s="92"/>
      <c r="Q123" s="10"/>
    </row>
    <row r="124" spans="1:17" x14ac:dyDescent="0.35">
      <c r="A124" s="264"/>
      <c r="B124" s="123">
        <f t="shared" si="15"/>
        <v>20</v>
      </c>
      <c r="C124" s="117">
        <f t="shared" si="6"/>
        <v>110</v>
      </c>
      <c r="D124" s="97">
        <f t="shared" si="20"/>
        <v>1040</v>
      </c>
      <c r="E124" s="15">
        <f t="shared" si="16"/>
        <v>81120</v>
      </c>
      <c r="F124" s="15">
        <f t="shared" si="17"/>
        <v>46.94</v>
      </c>
      <c r="G124" s="90">
        <f t="shared" si="18"/>
        <v>665340</v>
      </c>
      <c r="H124" s="87">
        <f t="shared" si="19"/>
        <v>385.03</v>
      </c>
      <c r="I124" s="90">
        <f t="shared" si="14"/>
        <v>266136</v>
      </c>
      <c r="J124" s="87">
        <f t="shared" si="13"/>
        <v>154.01</v>
      </c>
      <c r="K124" s="10"/>
      <c r="L124" s="10"/>
      <c r="M124" s="10"/>
      <c r="N124" s="10"/>
      <c r="O124" s="10"/>
      <c r="P124" s="92"/>
      <c r="Q124" s="10"/>
    </row>
    <row r="125" spans="1:17" x14ac:dyDescent="0.35">
      <c r="A125" s="264"/>
      <c r="B125" s="123">
        <f t="shared" si="15"/>
        <v>19</v>
      </c>
      <c r="C125" s="117">
        <f t="shared" si="6"/>
        <v>109</v>
      </c>
      <c r="D125" s="97">
        <f t="shared" si="20"/>
        <v>988</v>
      </c>
      <c r="E125" s="15">
        <f t="shared" si="16"/>
        <v>77064</v>
      </c>
      <c r="F125" s="15">
        <f t="shared" si="17"/>
        <v>44.6</v>
      </c>
      <c r="G125" s="90">
        <f t="shared" si="18"/>
        <v>662610</v>
      </c>
      <c r="H125" s="87">
        <f t="shared" si="19"/>
        <v>383.45</v>
      </c>
      <c r="I125" s="90">
        <f t="shared" si="14"/>
        <v>265044</v>
      </c>
      <c r="J125" s="87">
        <f t="shared" si="13"/>
        <v>153.38</v>
      </c>
      <c r="K125" s="10"/>
      <c r="L125" s="10"/>
      <c r="M125" s="10"/>
      <c r="N125" s="10"/>
      <c r="O125" s="10"/>
      <c r="P125" s="92"/>
      <c r="Q125" s="10"/>
    </row>
    <row r="126" spans="1:17" x14ac:dyDescent="0.35">
      <c r="A126" s="264"/>
      <c r="B126" s="123">
        <f t="shared" si="15"/>
        <v>18</v>
      </c>
      <c r="C126" s="117">
        <f t="shared" si="6"/>
        <v>108</v>
      </c>
      <c r="D126" s="97">
        <f t="shared" si="20"/>
        <v>936</v>
      </c>
      <c r="E126" s="15">
        <f t="shared" si="16"/>
        <v>73008</v>
      </c>
      <c r="F126" s="15">
        <f t="shared" si="17"/>
        <v>42.25</v>
      </c>
      <c r="G126" s="90">
        <f t="shared" si="18"/>
        <v>659880</v>
      </c>
      <c r="H126" s="87">
        <f t="shared" si="19"/>
        <v>381.88</v>
      </c>
      <c r="I126" s="90">
        <f t="shared" si="14"/>
        <v>263952</v>
      </c>
      <c r="J126" s="87">
        <f t="shared" si="13"/>
        <v>152.75</v>
      </c>
      <c r="K126" s="10"/>
      <c r="L126" s="10"/>
      <c r="M126" s="10"/>
      <c r="N126" s="10"/>
      <c r="O126" s="10"/>
      <c r="P126" s="92"/>
      <c r="Q126" s="10"/>
    </row>
    <row r="127" spans="1:17" x14ac:dyDescent="0.35">
      <c r="A127" s="264"/>
      <c r="B127" s="123">
        <f t="shared" si="15"/>
        <v>17</v>
      </c>
      <c r="C127" s="117">
        <f t="shared" si="6"/>
        <v>107</v>
      </c>
      <c r="D127" s="97">
        <f t="shared" si="20"/>
        <v>884</v>
      </c>
      <c r="E127" s="15">
        <f t="shared" si="16"/>
        <v>68952</v>
      </c>
      <c r="F127" s="15">
        <f t="shared" si="17"/>
        <v>39.9</v>
      </c>
      <c r="G127" s="90">
        <f t="shared" si="18"/>
        <v>657150</v>
      </c>
      <c r="H127" s="87">
        <f t="shared" si="19"/>
        <v>380.3</v>
      </c>
      <c r="I127" s="90">
        <f t="shared" si="14"/>
        <v>262860</v>
      </c>
      <c r="J127" s="87">
        <f t="shared" si="13"/>
        <v>152.12</v>
      </c>
      <c r="K127" s="10"/>
      <c r="L127" s="10"/>
      <c r="M127" s="10"/>
      <c r="N127" s="10"/>
      <c r="O127" s="10"/>
      <c r="P127" s="98"/>
      <c r="Q127" s="10"/>
    </row>
    <row r="128" spans="1:17" x14ac:dyDescent="0.35">
      <c r="A128" s="264"/>
      <c r="B128" s="123">
        <f t="shared" si="15"/>
        <v>16</v>
      </c>
      <c r="C128" s="117">
        <f t="shared" si="6"/>
        <v>106</v>
      </c>
      <c r="D128" s="97">
        <f t="shared" si="20"/>
        <v>832</v>
      </c>
      <c r="E128" s="15">
        <f t="shared" si="16"/>
        <v>64896</v>
      </c>
      <c r="F128" s="15">
        <f t="shared" si="17"/>
        <v>37.56</v>
      </c>
      <c r="G128" s="90">
        <f t="shared" si="18"/>
        <v>654420</v>
      </c>
      <c r="H128" s="87">
        <f t="shared" si="19"/>
        <v>378.72</v>
      </c>
      <c r="I128" s="90">
        <f t="shared" si="14"/>
        <v>261768</v>
      </c>
      <c r="J128" s="87">
        <f t="shared" si="13"/>
        <v>151.49</v>
      </c>
      <c r="K128" s="10"/>
      <c r="L128" s="10"/>
      <c r="M128" s="10"/>
      <c r="N128" s="10"/>
      <c r="O128" s="10"/>
      <c r="P128" s="98"/>
      <c r="Q128" s="10"/>
    </row>
    <row r="129" spans="1:17" x14ac:dyDescent="0.35">
      <c r="A129" s="264"/>
      <c r="B129" s="123">
        <f t="shared" si="15"/>
        <v>15</v>
      </c>
      <c r="C129" s="117">
        <f t="shared" si="6"/>
        <v>105</v>
      </c>
      <c r="D129" s="97">
        <f t="shared" si="20"/>
        <v>780</v>
      </c>
      <c r="E129" s="15">
        <f t="shared" si="16"/>
        <v>60840</v>
      </c>
      <c r="F129" s="15">
        <f t="shared" si="17"/>
        <v>35.21</v>
      </c>
      <c r="G129" s="90">
        <f t="shared" si="18"/>
        <v>651690</v>
      </c>
      <c r="H129" s="87">
        <f t="shared" si="19"/>
        <v>377.14</v>
      </c>
      <c r="I129" s="90">
        <f t="shared" si="14"/>
        <v>260676</v>
      </c>
      <c r="J129" s="87">
        <f t="shared" si="13"/>
        <v>150.86000000000001</v>
      </c>
      <c r="K129" s="10"/>
      <c r="L129" s="10"/>
      <c r="M129" s="10"/>
      <c r="N129" s="10"/>
      <c r="O129" s="10"/>
      <c r="P129" s="79"/>
      <c r="Q129" s="10"/>
    </row>
    <row r="130" spans="1:17" x14ac:dyDescent="0.35">
      <c r="A130" s="264"/>
      <c r="B130" s="123">
        <f t="shared" si="15"/>
        <v>14</v>
      </c>
      <c r="C130" s="117">
        <f t="shared" si="6"/>
        <v>104</v>
      </c>
      <c r="D130" s="97">
        <f t="shared" si="20"/>
        <v>728</v>
      </c>
      <c r="E130" s="15">
        <f t="shared" si="16"/>
        <v>56784</v>
      </c>
      <c r="F130" s="15">
        <f t="shared" si="17"/>
        <v>32.86</v>
      </c>
      <c r="G130" s="90">
        <f t="shared" si="18"/>
        <v>648960</v>
      </c>
      <c r="H130" s="87">
        <f t="shared" si="19"/>
        <v>375.56</v>
      </c>
      <c r="I130" s="90">
        <f t="shared" si="14"/>
        <v>259584</v>
      </c>
      <c r="J130" s="87">
        <f t="shared" si="13"/>
        <v>150.22</v>
      </c>
      <c r="K130" s="10"/>
      <c r="L130" s="10"/>
      <c r="M130" s="10"/>
      <c r="N130" s="10"/>
      <c r="O130" s="10"/>
      <c r="P130" s="10"/>
      <c r="Q130" s="10"/>
    </row>
    <row r="131" spans="1:17" s="1" customFormat="1" x14ac:dyDescent="0.35">
      <c r="A131" s="264"/>
      <c r="B131" s="123">
        <f t="shared" si="15"/>
        <v>13</v>
      </c>
      <c r="C131" s="117">
        <f t="shared" si="6"/>
        <v>103</v>
      </c>
      <c r="D131" s="97">
        <f t="shared" si="20"/>
        <v>676</v>
      </c>
      <c r="E131" s="15">
        <f t="shared" si="16"/>
        <v>52728</v>
      </c>
      <c r="F131" s="15">
        <f t="shared" si="17"/>
        <v>30.51</v>
      </c>
      <c r="G131" s="90">
        <f t="shared" si="18"/>
        <v>646230</v>
      </c>
      <c r="H131" s="87">
        <f t="shared" si="19"/>
        <v>373.98</v>
      </c>
      <c r="I131" s="90">
        <f t="shared" si="14"/>
        <v>258492</v>
      </c>
      <c r="J131" s="87">
        <f t="shared" si="13"/>
        <v>149.59</v>
      </c>
      <c r="K131" s="99"/>
      <c r="L131" s="99"/>
      <c r="M131" s="99"/>
      <c r="N131" s="10"/>
      <c r="O131" s="10"/>
      <c r="P131" s="99"/>
      <c r="Q131" s="99"/>
    </row>
    <row r="132" spans="1:17" x14ac:dyDescent="0.35">
      <c r="A132" s="264"/>
      <c r="B132" s="123">
        <f t="shared" si="15"/>
        <v>12</v>
      </c>
      <c r="C132" s="117">
        <f t="shared" si="6"/>
        <v>102</v>
      </c>
      <c r="D132" s="97">
        <f t="shared" si="20"/>
        <v>624</v>
      </c>
      <c r="E132" s="15">
        <f t="shared" si="16"/>
        <v>48672</v>
      </c>
      <c r="F132" s="15">
        <f t="shared" si="17"/>
        <v>28.17</v>
      </c>
      <c r="G132" s="90">
        <f t="shared" si="18"/>
        <v>643500</v>
      </c>
      <c r="H132" s="87">
        <f t="shared" si="19"/>
        <v>372.4</v>
      </c>
      <c r="I132" s="90">
        <f t="shared" si="14"/>
        <v>257400</v>
      </c>
      <c r="J132" s="87">
        <f t="shared" si="13"/>
        <v>148.96</v>
      </c>
      <c r="K132" s="10"/>
      <c r="L132" s="10"/>
      <c r="M132" s="10"/>
      <c r="N132" s="10"/>
      <c r="O132" s="10"/>
      <c r="P132" s="10"/>
      <c r="Q132" s="10"/>
    </row>
    <row r="133" spans="1:17" x14ac:dyDescent="0.35">
      <c r="A133" s="264"/>
      <c r="B133" s="123">
        <f t="shared" si="15"/>
        <v>11</v>
      </c>
      <c r="C133" s="117">
        <f t="shared" si="6"/>
        <v>101</v>
      </c>
      <c r="D133" s="97">
        <f t="shared" si="20"/>
        <v>572</v>
      </c>
      <c r="E133" s="15">
        <f t="shared" si="16"/>
        <v>44616</v>
      </c>
      <c r="F133" s="15">
        <f t="shared" si="17"/>
        <v>25.82</v>
      </c>
      <c r="G133" s="90">
        <f t="shared" si="18"/>
        <v>640770</v>
      </c>
      <c r="H133" s="87">
        <f t="shared" si="19"/>
        <v>370.82</v>
      </c>
      <c r="I133" s="90">
        <f t="shared" si="14"/>
        <v>256308</v>
      </c>
      <c r="J133" s="87">
        <f t="shared" si="13"/>
        <v>148.33000000000001</v>
      </c>
      <c r="K133" s="10"/>
      <c r="L133" s="10"/>
      <c r="M133" s="10"/>
      <c r="N133" s="10"/>
      <c r="O133" s="10"/>
      <c r="P133" s="10"/>
      <c r="Q133" s="10"/>
    </row>
    <row r="134" spans="1:17" x14ac:dyDescent="0.35">
      <c r="A134" s="264"/>
      <c r="B134" s="123">
        <f t="shared" si="15"/>
        <v>10</v>
      </c>
      <c r="C134" s="117">
        <f t="shared" si="6"/>
        <v>100</v>
      </c>
      <c r="D134" s="97">
        <f t="shared" si="20"/>
        <v>520</v>
      </c>
      <c r="E134" s="15">
        <f t="shared" si="16"/>
        <v>40560</v>
      </c>
      <c r="F134" s="15">
        <f t="shared" si="17"/>
        <v>23.47</v>
      </c>
      <c r="G134" s="90">
        <f t="shared" si="18"/>
        <v>638040</v>
      </c>
      <c r="H134" s="87">
        <f t="shared" si="19"/>
        <v>369.24</v>
      </c>
      <c r="I134" s="90">
        <f t="shared" si="14"/>
        <v>255216</v>
      </c>
      <c r="J134" s="87">
        <f t="shared" si="13"/>
        <v>147.69999999999999</v>
      </c>
      <c r="K134" s="10"/>
      <c r="L134" s="10"/>
      <c r="M134" s="10"/>
      <c r="N134" s="10"/>
      <c r="O134" s="10"/>
      <c r="P134" s="10"/>
      <c r="Q134" s="10"/>
    </row>
    <row r="135" spans="1:17" x14ac:dyDescent="0.35">
      <c r="A135" s="264"/>
      <c r="B135" s="123">
        <f t="shared" si="15"/>
        <v>9</v>
      </c>
      <c r="C135" s="117">
        <f t="shared" si="6"/>
        <v>99</v>
      </c>
      <c r="D135" s="97">
        <f t="shared" si="20"/>
        <v>468</v>
      </c>
      <c r="E135" s="15">
        <f t="shared" si="16"/>
        <v>36504</v>
      </c>
      <c r="F135" s="15">
        <f t="shared" si="17"/>
        <v>21.13</v>
      </c>
      <c r="G135" s="90">
        <f t="shared" si="18"/>
        <v>635310</v>
      </c>
      <c r="H135" s="87">
        <f t="shared" si="19"/>
        <v>367.66</v>
      </c>
      <c r="I135" s="90">
        <f t="shared" si="14"/>
        <v>254124</v>
      </c>
      <c r="J135" s="87">
        <f t="shared" si="13"/>
        <v>147.06</v>
      </c>
      <c r="K135" s="70"/>
      <c r="L135" s="91"/>
      <c r="M135" s="10"/>
      <c r="N135" s="10"/>
      <c r="O135" s="10"/>
      <c r="P135" s="10"/>
      <c r="Q135" s="10"/>
    </row>
    <row r="136" spans="1:17" x14ac:dyDescent="0.35">
      <c r="A136" s="264"/>
      <c r="B136" s="123">
        <f t="shared" si="15"/>
        <v>8</v>
      </c>
      <c r="C136" s="117">
        <f t="shared" si="6"/>
        <v>98</v>
      </c>
      <c r="D136" s="97">
        <f t="shared" si="20"/>
        <v>416</v>
      </c>
      <c r="E136" s="15">
        <f t="shared" si="16"/>
        <v>32448</v>
      </c>
      <c r="F136" s="15">
        <f t="shared" si="17"/>
        <v>18.78</v>
      </c>
      <c r="G136" s="90">
        <f t="shared" si="18"/>
        <v>632580</v>
      </c>
      <c r="H136" s="87">
        <f t="shared" si="19"/>
        <v>366.08</v>
      </c>
      <c r="I136" s="90">
        <f t="shared" si="14"/>
        <v>253032</v>
      </c>
      <c r="J136" s="87">
        <f t="shared" si="13"/>
        <v>146.43</v>
      </c>
      <c r="K136" s="70"/>
      <c r="L136" s="91"/>
      <c r="M136" s="10"/>
      <c r="N136" s="10"/>
      <c r="O136" s="10"/>
      <c r="P136" s="10"/>
      <c r="Q136" s="10"/>
    </row>
    <row r="137" spans="1:17" x14ac:dyDescent="0.35">
      <c r="A137" s="264"/>
      <c r="B137" s="123">
        <f t="shared" si="15"/>
        <v>7</v>
      </c>
      <c r="C137" s="117">
        <f t="shared" si="6"/>
        <v>97</v>
      </c>
      <c r="D137" s="97">
        <f t="shared" si="20"/>
        <v>364</v>
      </c>
      <c r="E137" s="15">
        <f t="shared" si="16"/>
        <v>28392</v>
      </c>
      <c r="F137" s="15">
        <f t="shared" si="17"/>
        <v>16.43</v>
      </c>
      <c r="G137" s="90">
        <f t="shared" si="18"/>
        <v>629850</v>
      </c>
      <c r="H137" s="87">
        <f t="shared" si="19"/>
        <v>364.5</v>
      </c>
      <c r="I137" s="90">
        <f t="shared" si="14"/>
        <v>251940</v>
      </c>
      <c r="J137" s="87">
        <f t="shared" si="13"/>
        <v>145.80000000000001</v>
      </c>
      <c r="K137" s="70"/>
      <c r="L137" s="91"/>
      <c r="M137" s="10"/>
      <c r="N137" s="10"/>
      <c r="O137" s="10"/>
      <c r="P137" s="10"/>
      <c r="Q137" s="10"/>
    </row>
    <row r="138" spans="1:17" x14ac:dyDescent="0.35">
      <c r="A138" s="264"/>
      <c r="B138" s="123">
        <f t="shared" si="15"/>
        <v>6</v>
      </c>
      <c r="C138" s="117">
        <f t="shared" ref="C138:C201" si="21">C139+1</f>
        <v>96</v>
      </c>
      <c r="D138" s="97">
        <f t="shared" si="20"/>
        <v>312</v>
      </c>
      <c r="E138" s="15">
        <f t="shared" si="16"/>
        <v>24336</v>
      </c>
      <c r="F138" s="15">
        <f t="shared" si="17"/>
        <v>14.08</v>
      </c>
      <c r="G138" s="90">
        <f t="shared" si="18"/>
        <v>627120</v>
      </c>
      <c r="H138" s="87">
        <f t="shared" si="19"/>
        <v>362.92</v>
      </c>
      <c r="I138" s="90">
        <f t="shared" si="14"/>
        <v>250848</v>
      </c>
      <c r="J138" s="87">
        <f t="shared" si="13"/>
        <v>145.16999999999999</v>
      </c>
      <c r="K138" s="10"/>
      <c r="L138" s="91"/>
      <c r="M138" s="10"/>
      <c r="N138" s="10"/>
      <c r="O138" s="10"/>
      <c r="P138" s="10"/>
      <c r="Q138" s="10"/>
    </row>
    <row r="139" spans="1:17" x14ac:dyDescent="0.35">
      <c r="A139" s="264"/>
      <c r="B139" s="123">
        <f t="shared" si="15"/>
        <v>5</v>
      </c>
      <c r="C139" s="117">
        <f t="shared" si="21"/>
        <v>95</v>
      </c>
      <c r="D139" s="97">
        <f t="shared" si="20"/>
        <v>260</v>
      </c>
      <c r="E139" s="15">
        <f t="shared" si="16"/>
        <v>20280</v>
      </c>
      <c r="F139" s="15">
        <f t="shared" si="17"/>
        <v>11.74</v>
      </c>
      <c r="G139" s="90">
        <f t="shared" si="18"/>
        <v>624390</v>
      </c>
      <c r="H139" s="87">
        <f t="shared" si="19"/>
        <v>361.34</v>
      </c>
      <c r="I139" s="90">
        <f t="shared" si="14"/>
        <v>249756</v>
      </c>
      <c r="J139" s="87">
        <f t="shared" si="13"/>
        <v>144.54</v>
      </c>
      <c r="K139" s="10"/>
      <c r="L139" s="91"/>
      <c r="M139" s="10"/>
      <c r="N139" s="10"/>
      <c r="O139" s="10"/>
      <c r="P139" s="10"/>
      <c r="Q139" s="10"/>
    </row>
    <row r="140" spans="1:17" x14ac:dyDescent="0.35">
      <c r="A140" s="264"/>
      <c r="B140" s="123">
        <f t="shared" si="15"/>
        <v>4</v>
      </c>
      <c r="C140" s="117">
        <f t="shared" si="21"/>
        <v>94</v>
      </c>
      <c r="D140" s="97">
        <f t="shared" si="20"/>
        <v>208</v>
      </c>
      <c r="E140" s="15">
        <f t="shared" si="16"/>
        <v>16224</v>
      </c>
      <c r="F140" s="15">
        <f t="shared" si="17"/>
        <v>9.39</v>
      </c>
      <c r="G140" s="90">
        <f t="shared" si="18"/>
        <v>621660</v>
      </c>
      <c r="H140" s="87">
        <f t="shared" si="19"/>
        <v>359.76</v>
      </c>
      <c r="I140" s="90">
        <f t="shared" si="14"/>
        <v>248664</v>
      </c>
      <c r="J140" s="87">
        <f t="shared" si="13"/>
        <v>143.9</v>
      </c>
      <c r="K140" s="10"/>
      <c r="L140" s="91"/>
      <c r="M140" s="10"/>
      <c r="N140" s="10"/>
      <c r="O140" s="10"/>
      <c r="P140" s="10"/>
      <c r="Q140" s="10"/>
    </row>
    <row r="141" spans="1:17" x14ac:dyDescent="0.35">
      <c r="A141" s="264"/>
      <c r="B141" s="123">
        <f>B142+1</f>
        <v>3</v>
      </c>
      <c r="C141" s="117">
        <f t="shared" si="21"/>
        <v>93</v>
      </c>
      <c r="D141" s="97">
        <f t="shared" si="20"/>
        <v>156</v>
      </c>
      <c r="E141" s="15">
        <f t="shared" si="16"/>
        <v>12168</v>
      </c>
      <c r="F141" s="15">
        <f t="shared" si="17"/>
        <v>7.04</v>
      </c>
      <c r="G141" s="90">
        <f t="shared" si="18"/>
        <v>618930</v>
      </c>
      <c r="H141" s="87">
        <f t="shared" si="19"/>
        <v>358.18</v>
      </c>
      <c r="I141" s="90">
        <f t="shared" si="14"/>
        <v>247572</v>
      </c>
      <c r="J141" s="87">
        <f t="shared" si="13"/>
        <v>143.27000000000001</v>
      </c>
      <c r="K141" s="10"/>
      <c r="L141" s="91"/>
      <c r="M141" s="10"/>
      <c r="N141" s="10"/>
      <c r="O141" s="10"/>
      <c r="P141" s="10"/>
      <c r="Q141" s="10"/>
    </row>
    <row r="142" spans="1:17" x14ac:dyDescent="0.35">
      <c r="A142" s="264"/>
      <c r="B142" s="123">
        <v>2</v>
      </c>
      <c r="C142" s="117">
        <f t="shared" si="21"/>
        <v>92</v>
      </c>
      <c r="D142" s="97">
        <f t="shared" si="20"/>
        <v>104</v>
      </c>
      <c r="E142" s="15">
        <f t="shared" si="16"/>
        <v>8112</v>
      </c>
      <c r="F142" s="15">
        <f t="shared" si="17"/>
        <v>4.6900000000000004</v>
      </c>
      <c r="G142" s="90">
        <f t="shared" si="18"/>
        <v>616200</v>
      </c>
      <c r="H142" s="87">
        <f t="shared" si="19"/>
        <v>356.6</v>
      </c>
      <c r="I142" s="90">
        <f t="shared" si="14"/>
        <v>246480</v>
      </c>
      <c r="J142" s="87">
        <f t="shared" si="13"/>
        <v>142.63999999999999</v>
      </c>
      <c r="K142" s="10"/>
      <c r="L142" s="91"/>
      <c r="M142" s="10"/>
      <c r="N142" s="10"/>
      <c r="O142" s="10"/>
      <c r="P142" s="10"/>
      <c r="Q142" s="10"/>
    </row>
    <row r="143" spans="1:17" x14ac:dyDescent="0.35">
      <c r="A143" s="265"/>
      <c r="B143" s="121">
        <v>1</v>
      </c>
      <c r="C143" s="121">
        <f t="shared" si="21"/>
        <v>91</v>
      </c>
      <c r="D143" s="100">
        <f>($D$100-N54)</f>
        <v>52</v>
      </c>
      <c r="E143" s="101">
        <f t="shared" si="16"/>
        <v>4056</v>
      </c>
      <c r="F143" s="101">
        <f>(E143/1728)</f>
        <v>2.35</v>
      </c>
      <c r="G143" s="95">
        <f t="shared" si="18"/>
        <v>613470</v>
      </c>
      <c r="H143" s="96">
        <f t="shared" si="19"/>
        <v>355.02</v>
      </c>
      <c r="I143" s="95">
        <f t="shared" si="14"/>
        <v>245388</v>
      </c>
      <c r="J143" s="96">
        <f t="shared" si="13"/>
        <v>142.01</v>
      </c>
      <c r="K143" s="10"/>
      <c r="L143" s="10"/>
      <c r="M143" s="10"/>
      <c r="N143" s="10"/>
      <c r="O143" s="10"/>
      <c r="P143" s="10"/>
      <c r="Q143" s="91"/>
    </row>
    <row r="144" spans="1:17" ht="15" customHeight="1" x14ac:dyDescent="0.35">
      <c r="A144" s="266" t="s">
        <v>11</v>
      </c>
      <c r="B144" s="123">
        <f t="shared" ref="B144:B203" si="22">B145+1</f>
        <v>90</v>
      </c>
      <c r="C144" s="117">
        <f t="shared" si="21"/>
        <v>90</v>
      </c>
      <c r="D144" s="102">
        <v>0</v>
      </c>
      <c r="E144" s="103">
        <v>0</v>
      </c>
      <c r="F144" s="104">
        <v>0</v>
      </c>
      <c r="G144" s="90">
        <f t="shared" ref="G144:G152" si="23">C144*($E$4+9)*$F$4</f>
        <v>610740</v>
      </c>
      <c r="H144" s="87">
        <f t="shared" si="19"/>
        <v>353.44</v>
      </c>
      <c r="I144" s="86">
        <f t="shared" si="14"/>
        <v>244296</v>
      </c>
      <c r="J144" s="88">
        <f t="shared" si="13"/>
        <v>141.38</v>
      </c>
      <c r="K144" s="10"/>
      <c r="L144" s="10"/>
      <c r="M144" s="10"/>
      <c r="N144" s="10"/>
      <c r="O144" s="10"/>
      <c r="P144" s="10"/>
      <c r="Q144" s="91"/>
    </row>
    <row r="145" spans="1:17" x14ac:dyDescent="0.35">
      <c r="A145" s="252"/>
      <c r="B145" s="123">
        <f t="shared" si="22"/>
        <v>89</v>
      </c>
      <c r="C145" s="117">
        <f t="shared" si="21"/>
        <v>89</v>
      </c>
      <c r="D145" s="105">
        <v>0</v>
      </c>
      <c r="E145" s="106">
        <v>0</v>
      </c>
      <c r="F145" s="107">
        <v>0</v>
      </c>
      <c r="G145" s="90">
        <f t="shared" si="23"/>
        <v>603954</v>
      </c>
      <c r="H145" s="87">
        <f t="shared" si="19"/>
        <v>349.51</v>
      </c>
      <c r="I145" s="90">
        <f t="shared" si="14"/>
        <v>241581.6</v>
      </c>
      <c r="J145" s="87">
        <f t="shared" si="13"/>
        <v>139.80000000000001</v>
      </c>
      <c r="K145" s="10"/>
      <c r="L145" s="10"/>
      <c r="M145" s="10"/>
      <c r="N145" s="10"/>
      <c r="O145" s="10"/>
      <c r="P145" s="10"/>
      <c r="Q145" s="91"/>
    </row>
    <row r="146" spans="1:17" x14ac:dyDescent="0.35">
      <c r="A146" s="252"/>
      <c r="B146" s="123">
        <f t="shared" si="22"/>
        <v>88</v>
      </c>
      <c r="C146" s="117">
        <f t="shared" si="21"/>
        <v>88</v>
      </c>
      <c r="D146" s="105">
        <v>0</v>
      </c>
      <c r="E146" s="106">
        <v>0</v>
      </c>
      <c r="F146" s="107">
        <v>0</v>
      </c>
      <c r="G146" s="90">
        <f t="shared" si="23"/>
        <v>597168</v>
      </c>
      <c r="H146" s="87">
        <f t="shared" si="19"/>
        <v>345.58</v>
      </c>
      <c r="I146" s="90">
        <f t="shared" si="14"/>
        <v>238867.20000000001</v>
      </c>
      <c r="J146" s="87">
        <f t="shared" si="13"/>
        <v>138.22999999999999</v>
      </c>
      <c r="K146" s="10"/>
      <c r="L146" s="10"/>
      <c r="M146" s="10"/>
      <c r="N146" s="10"/>
      <c r="O146" s="10"/>
      <c r="P146" s="10"/>
      <c r="Q146" s="91"/>
    </row>
    <row r="147" spans="1:17" x14ac:dyDescent="0.35">
      <c r="A147" s="252"/>
      <c r="B147" s="123">
        <f t="shared" si="22"/>
        <v>87</v>
      </c>
      <c r="C147" s="117">
        <f t="shared" si="21"/>
        <v>87</v>
      </c>
      <c r="D147" s="105">
        <v>0</v>
      </c>
      <c r="E147" s="106">
        <v>0</v>
      </c>
      <c r="F147" s="107">
        <v>0</v>
      </c>
      <c r="G147" s="90">
        <f t="shared" si="23"/>
        <v>590382</v>
      </c>
      <c r="H147" s="87">
        <f t="shared" si="19"/>
        <v>341.66</v>
      </c>
      <c r="I147" s="90">
        <f t="shared" si="14"/>
        <v>236152.8</v>
      </c>
      <c r="J147" s="87">
        <f t="shared" si="13"/>
        <v>136.66</v>
      </c>
      <c r="K147" s="10"/>
      <c r="L147" s="10"/>
      <c r="M147" s="10"/>
      <c r="N147" s="10"/>
      <c r="O147" s="10"/>
      <c r="P147" s="10"/>
      <c r="Q147" s="91"/>
    </row>
    <row r="148" spans="1:17" x14ac:dyDescent="0.35">
      <c r="A148" s="252"/>
      <c r="B148" s="123">
        <f t="shared" si="22"/>
        <v>86</v>
      </c>
      <c r="C148" s="117">
        <f t="shared" si="21"/>
        <v>86</v>
      </c>
      <c r="D148" s="105">
        <v>0</v>
      </c>
      <c r="E148" s="106">
        <v>0</v>
      </c>
      <c r="F148" s="107">
        <v>0</v>
      </c>
      <c r="G148" s="90">
        <f t="shared" si="23"/>
        <v>583596</v>
      </c>
      <c r="H148" s="87">
        <f t="shared" si="19"/>
        <v>337.73</v>
      </c>
      <c r="I148" s="90">
        <f t="shared" si="14"/>
        <v>233438.4</v>
      </c>
      <c r="J148" s="87">
        <f t="shared" si="13"/>
        <v>135.09</v>
      </c>
      <c r="K148" s="10"/>
      <c r="L148" s="10"/>
      <c r="M148" s="10"/>
      <c r="N148" s="10"/>
      <c r="O148" s="10"/>
      <c r="P148" s="10"/>
      <c r="Q148" s="91"/>
    </row>
    <row r="149" spans="1:17" x14ac:dyDescent="0.35">
      <c r="A149" s="252"/>
      <c r="B149" s="123">
        <f t="shared" si="22"/>
        <v>85</v>
      </c>
      <c r="C149" s="117">
        <f t="shared" si="21"/>
        <v>85</v>
      </c>
      <c r="D149" s="105">
        <v>0</v>
      </c>
      <c r="E149" s="106">
        <v>0</v>
      </c>
      <c r="F149" s="107">
        <v>0</v>
      </c>
      <c r="G149" s="90">
        <f t="shared" si="23"/>
        <v>576810</v>
      </c>
      <c r="H149" s="87">
        <f t="shared" si="19"/>
        <v>333.8</v>
      </c>
      <c r="I149" s="90">
        <f t="shared" si="14"/>
        <v>230724</v>
      </c>
      <c r="J149" s="87">
        <f t="shared" si="13"/>
        <v>133.52000000000001</v>
      </c>
      <c r="K149" s="10"/>
      <c r="L149" s="10"/>
      <c r="M149" s="10"/>
      <c r="N149" s="10"/>
      <c r="O149" s="10"/>
      <c r="P149" s="10"/>
      <c r="Q149" s="91"/>
    </row>
    <row r="150" spans="1:17" x14ac:dyDescent="0.35">
      <c r="A150" s="252"/>
      <c r="B150" s="123">
        <f t="shared" si="22"/>
        <v>84</v>
      </c>
      <c r="C150" s="117">
        <f t="shared" si="21"/>
        <v>84</v>
      </c>
      <c r="D150" s="105">
        <v>0</v>
      </c>
      <c r="E150" s="106">
        <v>0</v>
      </c>
      <c r="F150" s="107">
        <v>0</v>
      </c>
      <c r="G150" s="90">
        <f t="shared" si="23"/>
        <v>570024</v>
      </c>
      <c r="H150" s="87">
        <f t="shared" si="19"/>
        <v>329.88</v>
      </c>
      <c r="I150" s="90">
        <f t="shared" si="14"/>
        <v>228009.60000000001</v>
      </c>
      <c r="J150" s="87">
        <f t="shared" si="13"/>
        <v>131.94999999999999</v>
      </c>
      <c r="K150" s="10"/>
      <c r="L150" s="10"/>
      <c r="M150" s="10"/>
      <c r="N150" s="10"/>
      <c r="O150" s="10"/>
      <c r="P150" s="10"/>
      <c r="Q150" s="91"/>
    </row>
    <row r="151" spans="1:17" x14ac:dyDescent="0.35">
      <c r="A151" s="252"/>
      <c r="B151" s="123">
        <f t="shared" si="22"/>
        <v>83</v>
      </c>
      <c r="C151" s="117">
        <f t="shared" si="21"/>
        <v>83</v>
      </c>
      <c r="D151" s="105">
        <v>0</v>
      </c>
      <c r="E151" s="106">
        <v>0</v>
      </c>
      <c r="F151" s="107">
        <v>0</v>
      </c>
      <c r="G151" s="90">
        <f t="shared" si="23"/>
        <v>563238</v>
      </c>
      <c r="H151" s="87">
        <f t="shared" si="19"/>
        <v>325.95</v>
      </c>
      <c r="I151" s="90">
        <f t="shared" si="14"/>
        <v>225295.2</v>
      </c>
      <c r="J151" s="87">
        <f t="shared" si="13"/>
        <v>130.38</v>
      </c>
      <c r="K151" s="10"/>
      <c r="L151" s="10"/>
      <c r="M151" s="10"/>
      <c r="N151" s="10"/>
      <c r="O151" s="10"/>
      <c r="P151" s="10"/>
      <c r="Q151" s="91"/>
    </row>
    <row r="152" spans="1:17" x14ac:dyDescent="0.35">
      <c r="A152" s="252"/>
      <c r="B152" s="123">
        <f t="shared" si="22"/>
        <v>82</v>
      </c>
      <c r="C152" s="117">
        <f t="shared" si="21"/>
        <v>82</v>
      </c>
      <c r="D152" s="105">
        <v>0</v>
      </c>
      <c r="E152" s="106">
        <v>0</v>
      </c>
      <c r="F152" s="107">
        <v>0</v>
      </c>
      <c r="G152" s="118">
        <f t="shared" si="23"/>
        <v>556452</v>
      </c>
      <c r="H152" s="87">
        <f>G152/1728</f>
        <v>322.02</v>
      </c>
      <c r="I152" s="90">
        <f t="shared" si="14"/>
        <v>222580.8</v>
      </c>
      <c r="J152" s="87">
        <f t="shared" si="13"/>
        <v>128.81</v>
      </c>
      <c r="K152" s="10"/>
      <c r="L152" s="10"/>
      <c r="M152" s="10"/>
      <c r="N152" s="10"/>
      <c r="O152" s="10"/>
      <c r="P152" s="10"/>
      <c r="Q152" s="91"/>
    </row>
    <row r="153" spans="1:17" x14ac:dyDescent="0.35">
      <c r="A153" s="252"/>
      <c r="B153" s="123">
        <f t="shared" si="22"/>
        <v>81</v>
      </c>
      <c r="C153" s="117">
        <f t="shared" si="21"/>
        <v>81</v>
      </c>
      <c r="D153" s="105">
        <v>0</v>
      </c>
      <c r="E153" s="106">
        <v>0</v>
      </c>
      <c r="F153" s="107">
        <v>0</v>
      </c>
      <c r="G153" s="118">
        <f t="shared" ref="G153:G216" si="24">C153*($E$4+9)*$F$4</f>
        <v>549666</v>
      </c>
      <c r="H153" s="87">
        <f t="shared" ref="H153:H216" si="25">G153/1728</f>
        <v>318.08999999999997</v>
      </c>
      <c r="I153" s="90">
        <f t="shared" si="14"/>
        <v>219866.4</v>
      </c>
      <c r="J153" s="87">
        <f t="shared" si="13"/>
        <v>127.24</v>
      </c>
      <c r="K153" s="10"/>
      <c r="L153" s="10"/>
      <c r="M153" s="10"/>
      <c r="N153" s="10"/>
      <c r="O153" s="10"/>
      <c r="P153" s="10"/>
      <c r="Q153" s="91"/>
    </row>
    <row r="154" spans="1:17" x14ac:dyDescent="0.35">
      <c r="A154" s="252"/>
      <c r="B154" s="123">
        <f t="shared" si="22"/>
        <v>80</v>
      </c>
      <c r="C154" s="117">
        <f t="shared" si="21"/>
        <v>80</v>
      </c>
      <c r="D154" s="105">
        <v>0</v>
      </c>
      <c r="E154" s="106">
        <v>0</v>
      </c>
      <c r="F154" s="107">
        <v>0</v>
      </c>
      <c r="G154" s="118">
        <f t="shared" si="24"/>
        <v>542880</v>
      </c>
      <c r="H154" s="87">
        <f t="shared" si="25"/>
        <v>314.17</v>
      </c>
      <c r="I154" s="90">
        <f t="shared" ref="I154:J217" si="26">G154*0.4</f>
        <v>217152</v>
      </c>
      <c r="J154" s="87">
        <f t="shared" si="26"/>
        <v>125.67</v>
      </c>
      <c r="K154" s="10"/>
      <c r="L154" s="10"/>
      <c r="M154" s="10"/>
      <c r="N154" s="10"/>
      <c r="O154" s="10"/>
      <c r="P154" s="10"/>
      <c r="Q154" s="91"/>
    </row>
    <row r="155" spans="1:17" x14ac:dyDescent="0.35">
      <c r="A155" s="252"/>
      <c r="B155" s="123">
        <f t="shared" si="22"/>
        <v>79</v>
      </c>
      <c r="C155" s="117">
        <f t="shared" si="21"/>
        <v>79</v>
      </c>
      <c r="D155" s="105">
        <v>0</v>
      </c>
      <c r="E155" s="106">
        <v>0</v>
      </c>
      <c r="F155" s="107">
        <v>0</v>
      </c>
      <c r="G155" s="118">
        <f t="shared" si="24"/>
        <v>536094</v>
      </c>
      <c r="H155" s="87">
        <f t="shared" si="25"/>
        <v>310.24</v>
      </c>
      <c r="I155" s="90">
        <f t="shared" si="26"/>
        <v>214437.6</v>
      </c>
      <c r="J155" s="87">
        <f t="shared" si="26"/>
        <v>124.1</v>
      </c>
      <c r="K155" s="10"/>
      <c r="L155" s="10"/>
      <c r="M155" s="10"/>
      <c r="N155" s="10"/>
      <c r="O155" s="10"/>
      <c r="P155" s="10"/>
      <c r="Q155" s="91"/>
    </row>
    <row r="156" spans="1:17" x14ac:dyDescent="0.35">
      <c r="A156" s="252"/>
      <c r="B156" s="123">
        <f t="shared" si="22"/>
        <v>78</v>
      </c>
      <c r="C156" s="117">
        <f t="shared" si="21"/>
        <v>78</v>
      </c>
      <c r="D156" s="105">
        <v>0</v>
      </c>
      <c r="E156" s="106">
        <v>0</v>
      </c>
      <c r="F156" s="107">
        <v>0</v>
      </c>
      <c r="G156" s="118">
        <f t="shared" si="24"/>
        <v>529308</v>
      </c>
      <c r="H156" s="87">
        <f t="shared" si="25"/>
        <v>306.31</v>
      </c>
      <c r="I156" s="90">
        <f t="shared" si="26"/>
        <v>211723.2</v>
      </c>
      <c r="J156" s="87">
        <f t="shared" si="26"/>
        <v>122.52</v>
      </c>
      <c r="K156" s="10"/>
      <c r="L156" s="10"/>
      <c r="M156" s="10"/>
      <c r="N156" s="10"/>
      <c r="O156" s="10"/>
      <c r="P156" s="10"/>
      <c r="Q156" s="91"/>
    </row>
    <row r="157" spans="1:17" x14ac:dyDescent="0.35">
      <c r="A157" s="252"/>
      <c r="B157" s="123">
        <f t="shared" si="22"/>
        <v>77</v>
      </c>
      <c r="C157" s="117">
        <f t="shared" si="21"/>
        <v>77</v>
      </c>
      <c r="D157" s="105">
        <v>0</v>
      </c>
      <c r="E157" s="106">
        <v>0</v>
      </c>
      <c r="F157" s="107">
        <v>0</v>
      </c>
      <c r="G157" s="118">
        <f t="shared" si="24"/>
        <v>522522</v>
      </c>
      <c r="H157" s="87">
        <f t="shared" si="25"/>
        <v>302.39</v>
      </c>
      <c r="I157" s="90">
        <f t="shared" si="26"/>
        <v>209008.8</v>
      </c>
      <c r="J157" s="87">
        <f t="shared" si="26"/>
        <v>120.96</v>
      </c>
      <c r="K157" s="10"/>
      <c r="L157" s="10"/>
      <c r="M157" s="10"/>
      <c r="N157" s="10"/>
      <c r="O157" s="91"/>
      <c r="P157" s="10"/>
      <c r="Q157" s="91"/>
    </row>
    <row r="158" spans="1:17" x14ac:dyDescent="0.35">
      <c r="A158" s="252"/>
      <c r="B158" s="123">
        <f t="shared" si="22"/>
        <v>76</v>
      </c>
      <c r="C158" s="117">
        <f t="shared" si="21"/>
        <v>76</v>
      </c>
      <c r="D158" s="105">
        <v>0</v>
      </c>
      <c r="E158" s="106">
        <v>0</v>
      </c>
      <c r="F158" s="107">
        <v>0</v>
      </c>
      <c r="G158" s="118">
        <f t="shared" si="24"/>
        <v>515736</v>
      </c>
      <c r="H158" s="87">
        <f t="shared" si="25"/>
        <v>298.45999999999998</v>
      </c>
      <c r="I158" s="90">
        <f t="shared" si="26"/>
        <v>206294.39999999999</v>
      </c>
      <c r="J158" s="87">
        <f t="shared" si="26"/>
        <v>119.38</v>
      </c>
      <c r="K158" s="10"/>
      <c r="L158" s="10"/>
      <c r="M158" s="10"/>
      <c r="N158" s="10"/>
      <c r="O158" s="10"/>
      <c r="P158" s="10"/>
      <c r="Q158" s="91"/>
    </row>
    <row r="159" spans="1:17" x14ac:dyDescent="0.35">
      <c r="A159" s="252"/>
      <c r="B159" s="123">
        <f t="shared" si="22"/>
        <v>75</v>
      </c>
      <c r="C159" s="117">
        <f t="shared" si="21"/>
        <v>75</v>
      </c>
      <c r="D159" s="105">
        <v>0</v>
      </c>
      <c r="E159" s="106">
        <v>0</v>
      </c>
      <c r="F159" s="107">
        <v>0</v>
      </c>
      <c r="G159" s="118">
        <f t="shared" si="24"/>
        <v>508950</v>
      </c>
      <c r="H159" s="87">
        <f t="shared" si="25"/>
        <v>294.52999999999997</v>
      </c>
      <c r="I159" s="90">
        <f t="shared" si="26"/>
        <v>203580</v>
      </c>
      <c r="J159" s="87">
        <f t="shared" si="26"/>
        <v>117.81</v>
      </c>
      <c r="K159" s="10"/>
      <c r="L159" s="10"/>
      <c r="M159" s="10"/>
      <c r="N159" s="10"/>
      <c r="O159" s="10"/>
      <c r="P159" s="10"/>
      <c r="Q159" s="91"/>
    </row>
    <row r="160" spans="1:17" x14ac:dyDescent="0.35">
      <c r="A160" s="252"/>
      <c r="B160" s="123">
        <f t="shared" si="22"/>
        <v>74</v>
      </c>
      <c r="C160" s="117">
        <f t="shared" si="21"/>
        <v>74</v>
      </c>
      <c r="D160" s="105">
        <v>0</v>
      </c>
      <c r="E160" s="106">
        <v>0</v>
      </c>
      <c r="F160" s="107">
        <v>0</v>
      </c>
      <c r="G160" s="118">
        <f t="shared" si="24"/>
        <v>502164</v>
      </c>
      <c r="H160" s="87">
        <f t="shared" si="25"/>
        <v>290.60000000000002</v>
      </c>
      <c r="I160" s="90">
        <f t="shared" si="26"/>
        <v>200865.6</v>
      </c>
      <c r="J160" s="87">
        <f t="shared" si="26"/>
        <v>116.24</v>
      </c>
      <c r="K160" s="10"/>
      <c r="L160" s="10"/>
      <c r="M160" s="10"/>
      <c r="N160" s="10"/>
      <c r="O160" s="10"/>
      <c r="P160" s="10"/>
      <c r="Q160" s="91"/>
    </row>
    <row r="161" spans="1:17" x14ac:dyDescent="0.35">
      <c r="A161" s="252"/>
      <c r="B161" s="123">
        <f t="shared" si="22"/>
        <v>73</v>
      </c>
      <c r="C161" s="117">
        <f t="shared" si="21"/>
        <v>73</v>
      </c>
      <c r="D161" s="105">
        <v>0</v>
      </c>
      <c r="E161" s="106">
        <v>0</v>
      </c>
      <c r="F161" s="107">
        <v>0</v>
      </c>
      <c r="G161" s="118">
        <f t="shared" si="24"/>
        <v>495378</v>
      </c>
      <c r="H161" s="87">
        <f t="shared" si="25"/>
        <v>286.68</v>
      </c>
      <c r="I161" s="90">
        <f t="shared" si="26"/>
        <v>198151.2</v>
      </c>
      <c r="J161" s="87">
        <f t="shared" si="26"/>
        <v>114.67</v>
      </c>
      <c r="K161" s="10"/>
      <c r="L161" s="10"/>
      <c r="M161" s="10"/>
      <c r="N161" s="10"/>
      <c r="O161" s="10"/>
      <c r="P161" s="10"/>
      <c r="Q161" s="91"/>
    </row>
    <row r="162" spans="1:17" x14ac:dyDescent="0.35">
      <c r="A162" s="252"/>
      <c r="B162" s="123">
        <f t="shared" si="22"/>
        <v>72</v>
      </c>
      <c r="C162" s="117">
        <f t="shared" si="21"/>
        <v>72</v>
      </c>
      <c r="D162" s="105">
        <v>0</v>
      </c>
      <c r="E162" s="106">
        <v>0</v>
      </c>
      <c r="F162" s="107">
        <v>0</v>
      </c>
      <c r="G162" s="118">
        <f t="shared" si="24"/>
        <v>488592</v>
      </c>
      <c r="H162" s="87">
        <f t="shared" si="25"/>
        <v>282.75</v>
      </c>
      <c r="I162" s="90">
        <f t="shared" si="26"/>
        <v>195436.79999999999</v>
      </c>
      <c r="J162" s="87">
        <f t="shared" si="26"/>
        <v>113.1</v>
      </c>
      <c r="K162" s="10"/>
      <c r="L162" s="10"/>
      <c r="M162" s="10"/>
      <c r="N162" s="10"/>
      <c r="O162" s="10"/>
      <c r="P162" s="10"/>
      <c r="Q162" s="91"/>
    </row>
    <row r="163" spans="1:17" x14ac:dyDescent="0.35">
      <c r="A163" s="252"/>
      <c r="B163" s="123">
        <f t="shared" si="22"/>
        <v>71</v>
      </c>
      <c r="C163" s="117">
        <f t="shared" si="21"/>
        <v>71</v>
      </c>
      <c r="D163" s="105">
        <v>0</v>
      </c>
      <c r="E163" s="106">
        <v>0</v>
      </c>
      <c r="F163" s="107">
        <v>0</v>
      </c>
      <c r="G163" s="118">
        <f t="shared" si="24"/>
        <v>481806</v>
      </c>
      <c r="H163" s="87">
        <f t="shared" si="25"/>
        <v>278.82</v>
      </c>
      <c r="I163" s="90">
        <f t="shared" si="26"/>
        <v>192722.4</v>
      </c>
      <c r="J163" s="87">
        <f t="shared" si="26"/>
        <v>111.53</v>
      </c>
      <c r="K163" s="10"/>
      <c r="L163" s="10"/>
      <c r="M163" s="10"/>
      <c r="N163" s="10"/>
      <c r="O163" s="10"/>
      <c r="P163" s="10"/>
      <c r="Q163" s="91"/>
    </row>
    <row r="164" spans="1:17" x14ac:dyDescent="0.35">
      <c r="A164" s="252"/>
      <c r="B164" s="123">
        <f t="shared" si="22"/>
        <v>70</v>
      </c>
      <c r="C164" s="117">
        <f t="shared" si="21"/>
        <v>70</v>
      </c>
      <c r="D164" s="105">
        <v>0</v>
      </c>
      <c r="E164" s="106">
        <v>0</v>
      </c>
      <c r="F164" s="107">
        <v>0</v>
      </c>
      <c r="G164" s="118">
        <f t="shared" si="24"/>
        <v>475020</v>
      </c>
      <c r="H164" s="87">
        <f t="shared" si="25"/>
        <v>274.89999999999998</v>
      </c>
      <c r="I164" s="90">
        <f t="shared" si="26"/>
        <v>190008</v>
      </c>
      <c r="J164" s="87">
        <f t="shared" si="26"/>
        <v>109.96</v>
      </c>
      <c r="K164" s="10"/>
      <c r="L164" s="10"/>
      <c r="M164" s="10"/>
      <c r="N164" s="10"/>
      <c r="O164" s="10"/>
      <c r="P164" s="10"/>
      <c r="Q164" s="91"/>
    </row>
    <row r="165" spans="1:17" x14ac:dyDescent="0.35">
      <c r="A165" s="252"/>
      <c r="B165" s="123">
        <f t="shared" si="22"/>
        <v>69</v>
      </c>
      <c r="C165" s="117">
        <f t="shared" si="21"/>
        <v>69</v>
      </c>
      <c r="D165" s="105">
        <v>0</v>
      </c>
      <c r="E165" s="106">
        <v>0</v>
      </c>
      <c r="F165" s="107">
        <v>0</v>
      </c>
      <c r="G165" s="118">
        <f t="shared" si="24"/>
        <v>468234</v>
      </c>
      <c r="H165" s="87">
        <f t="shared" si="25"/>
        <v>270.97000000000003</v>
      </c>
      <c r="I165" s="90">
        <f t="shared" si="26"/>
        <v>187293.6</v>
      </c>
      <c r="J165" s="87">
        <f t="shared" si="26"/>
        <v>108.39</v>
      </c>
      <c r="K165" s="10"/>
      <c r="L165" s="10"/>
      <c r="M165" s="10"/>
      <c r="N165" s="10"/>
      <c r="O165" s="10"/>
      <c r="P165" s="10"/>
      <c r="Q165" s="91"/>
    </row>
    <row r="166" spans="1:17" x14ac:dyDescent="0.35">
      <c r="A166" s="252"/>
      <c r="B166" s="123">
        <f t="shared" si="22"/>
        <v>68</v>
      </c>
      <c r="C166" s="117">
        <f t="shared" si="21"/>
        <v>68</v>
      </c>
      <c r="D166" s="105">
        <v>0</v>
      </c>
      <c r="E166" s="106">
        <v>0</v>
      </c>
      <c r="F166" s="107">
        <v>0</v>
      </c>
      <c r="G166" s="118">
        <f t="shared" si="24"/>
        <v>461448</v>
      </c>
      <c r="H166" s="87">
        <f t="shared" si="25"/>
        <v>267.04000000000002</v>
      </c>
      <c r="I166" s="90">
        <f t="shared" si="26"/>
        <v>184579.20000000001</v>
      </c>
      <c r="J166" s="87">
        <f t="shared" si="26"/>
        <v>106.82</v>
      </c>
      <c r="K166" s="10"/>
      <c r="L166" s="10"/>
      <c r="M166" s="10"/>
      <c r="N166" s="10"/>
      <c r="O166" s="10"/>
      <c r="P166" s="10"/>
      <c r="Q166" s="91"/>
    </row>
    <row r="167" spans="1:17" x14ac:dyDescent="0.35">
      <c r="A167" s="252"/>
      <c r="B167" s="123">
        <f t="shared" si="22"/>
        <v>67</v>
      </c>
      <c r="C167" s="117">
        <f t="shared" si="21"/>
        <v>67</v>
      </c>
      <c r="D167" s="105">
        <v>0</v>
      </c>
      <c r="E167" s="106">
        <v>0</v>
      </c>
      <c r="F167" s="107">
        <v>0</v>
      </c>
      <c r="G167" s="118">
        <f t="shared" si="24"/>
        <v>454662</v>
      </c>
      <c r="H167" s="87">
        <f t="shared" si="25"/>
        <v>263.11</v>
      </c>
      <c r="I167" s="90">
        <f t="shared" si="26"/>
        <v>181864.8</v>
      </c>
      <c r="J167" s="87">
        <f t="shared" si="26"/>
        <v>105.24</v>
      </c>
      <c r="K167" s="10"/>
      <c r="L167" s="10"/>
      <c r="M167" s="10"/>
      <c r="N167" s="10"/>
      <c r="O167" s="10"/>
      <c r="P167" s="10"/>
      <c r="Q167" s="91"/>
    </row>
    <row r="168" spans="1:17" x14ac:dyDescent="0.35">
      <c r="A168" s="252"/>
      <c r="B168" s="123">
        <f t="shared" si="22"/>
        <v>66</v>
      </c>
      <c r="C168" s="117">
        <f t="shared" si="21"/>
        <v>66</v>
      </c>
      <c r="D168" s="105">
        <v>0</v>
      </c>
      <c r="E168" s="106">
        <v>0</v>
      </c>
      <c r="F168" s="107">
        <v>0</v>
      </c>
      <c r="G168" s="118">
        <f t="shared" si="24"/>
        <v>447876</v>
      </c>
      <c r="H168" s="87">
        <f t="shared" si="25"/>
        <v>259.19</v>
      </c>
      <c r="I168" s="90">
        <f t="shared" si="26"/>
        <v>179150.4</v>
      </c>
      <c r="J168" s="87">
        <f t="shared" si="26"/>
        <v>103.68</v>
      </c>
      <c r="K168" s="10"/>
      <c r="L168" s="10"/>
      <c r="M168" s="10"/>
      <c r="N168" s="10"/>
      <c r="O168" s="10"/>
      <c r="P168" s="10"/>
      <c r="Q168" s="91"/>
    </row>
    <row r="169" spans="1:17" x14ac:dyDescent="0.35">
      <c r="A169" s="252"/>
      <c r="B169" s="123">
        <f t="shared" si="22"/>
        <v>65</v>
      </c>
      <c r="C169" s="117">
        <f t="shared" si="21"/>
        <v>65</v>
      </c>
      <c r="D169" s="105">
        <v>0</v>
      </c>
      <c r="E169" s="106">
        <v>0</v>
      </c>
      <c r="F169" s="107">
        <v>0</v>
      </c>
      <c r="G169" s="118">
        <f t="shared" si="24"/>
        <v>441090</v>
      </c>
      <c r="H169" s="87">
        <f t="shared" si="25"/>
        <v>255.26</v>
      </c>
      <c r="I169" s="90">
        <f t="shared" si="26"/>
        <v>176436</v>
      </c>
      <c r="J169" s="87">
        <f t="shared" si="26"/>
        <v>102.1</v>
      </c>
      <c r="K169" s="10"/>
      <c r="L169" s="10"/>
      <c r="M169" s="10"/>
      <c r="N169" s="10"/>
      <c r="O169" s="10"/>
      <c r="P169" s="10"/>
      <c r="Q169" s="91"/>
    </row>
    <row r="170" spans="1:17" x14ac:dyDescent="0.35">
      <c r="A170" s="252"/>
      <c r="B170" s="123">
        <f t="shared" si="22"/>
        <v>64</v>
      </c>
      <c r="C170" s="117">
        <f t="shared" si="21"/>
        <v>64</v>
      </c>
      <c r="D170" s="105">
        <v>0</v>
      </c>
      <c r="E170" s="106">
        <v>0</v>
      </c>
      <c r="F170" s="107">
        <v>0</v>
      </c>
      <c r="G170" s="118">
        <f t="shared" si="24"/>
        <v>434304</v>
      </c>
      <c r="H170" s="87">
        <f t="shared" si="25"/>
        <v>251.33</v>
      </c>
      <c r="I170" s="90">
        <f t="shared" si="26"/>
        <v>173721.60000000001</v>
      </c>
      <c r="J170" s="87">
        <f t="shared" si="26"/>
        <v>100.53</v>
      </c>
      <c r="K170" s="10"/>
      <c r="L170" s="10"/>
      <c r="M170" s="10"/>
      <c r="N170" s="10"/>
      <c r="O170" s="10"/>
      <c r="P170" s="10"/>
      <c r="Q170" s="91"/>
    </row>
    <row r="171" spans="1:17" x14ac:dyDescent="0.35">
      <c r="A171" s="252"/>
      <c r="B171" s="123">
        <f t="shared" si="22"/>
        <v>63</v>
      </c>
      <c r="C171" s="117">
        <f t="shared" si="21"/>
        <v>63</v>
      </c>
      <c r="D171" s="105">
        <v>0</v>
      </c>
      <c r="E171" s="106">
        <v>0</v>
      </c>
      <c r="F171" s="107">
        <v>0</v>
      </c>
      <c r="G171" s="118">
        <f t="shared" si="24"/>
        <v>427518</v>
      </c>
      <c r="H171" s="87">
        <f t="shared" si="25"/>
        <v>247.41</v>
      </c>
      <c r="I171" s="90">
        <f t="shared" si="26"/>
        <v>171007.2</v>
      </c>
      <c r="J171" s="87">
        <f t="shared" si="26"/>
        <v>98.96</v>
      </c>
      <c r="K171" s="10"/>
      <c r="L171" s="10"/>
      <c r="M171" s="10"/>
      <c r="N171" s="10"/>
      <c r="O171" s="10"/>
      <c r="P171" s="10"/>
      <c r="Q171" s="91"/>
    </row>
    <row r="172" spans="1:17" x14ac:dyDescent="0.35">
      <c r="A172" s="252"/>
      <c r="B172" s="123">
        <f t="shared" si="22"/>
        <v>62</v>
      </c>
      <c r="C172" s="117">
        <f t="shared" si="21"/>
        <v>62</v>
      </c>
      <c r="D172" s="105">
        <v>0</v>
      </c>
      <c r="E172" s="106">
        <v>0</v>
      </c>
      <c r="F172" s="107">
        <v>0</v>
      </c>
      <c r="G172" s="118">
        <f t="shared" si="24"/>
        <v>420732</v>
      </c>
      <c r="H172" s="87">
        <f t="shared" si="25"/>
        <v>243.48</v>
      </c>
      <c r="I172" s="90">
        <f t="shared" si="26"/>
        <v>168292.8</v>
      </c>
      <c r="J172" s="87">
        <f t="shared" si="26"/>
        <v>97.39</v>
      </c>
      <c r="K172" s="10"/>
      <c r="L172" s="10"/>
      <c r="M172" s="10"/>
      <c r="N172" s="10"/>
      <c r="O172" s="10"/>
      <c r="P172" s="10"/>
      <c r="Q172" s="91"/>
    </row>
    <row r="173" spans="1:17" x14ac:dyDescent="0.35">
      <c r="A173" s="252"/>
      <c r="B173" s="123">
        <f t="shared" si="22"/>
        <v>61</v>
      </c>
      <c r="C173" s="117">
        <f t="shared" si="21"/>
        <v>61</v>
      </c>
      <c r="D173" s="105">
        <v>0</v>
      </c>
      <c r="E173" s="106">
        <v>0</v>
      </c>
      <c r="F173" s="107">
        <v>0</v>
      </c>
      <c r="G173" s="118">
        <f t="shared" si="24"/>
        <v>413946</v>
      </c>
      <c r="H173" s="87">
        <f t="shared" si="25"/>
        <v>239.55</v>
      </c>
      <c r="I173" s="90">
        <f t="shared" si="26"/>
        <v>165578.4</v>
      </c>
      <c r="J173" s="87">
        <f t="shared" si="26"/>
        <v>95.82</v>
      </c>
      <c r="K173" s="10"/>
      <c r="L173" s="10"/>
      <c r="M173" s="10"/>
      <c r="N173" s="10"/>
      <c r="O173" s="10"/>
      <c r="P173" s="10"/>
      <c r="Q173" s="91"/>
    </row>
    <row r="174" spans="1:17" x14ac:dyDescent="0.35">
      <c r="A174" s="252"/>
      <c r="B174" s="123">
        <f t="shared" si="22"/>
        <v>60</v>
      </c>
      <c r="C174" s="117">
        <f t="shared" si="21"/>
        <v>60</v>
      </c>
      <c r="D174" s="105">
        <v>0</v>
      </c>
      <c r="E174" s="106">
        <v>0</v>
      </c>
      <c r="F174" s="107">
        <v>0</v>
      </c>
      <c r="G174" s="118">
        <f t="shared" si="24"/>
        <v>407160</v>
      </c>
      <c r="H174" s="87">
        <f t="shared" si="25"/>
        <v>235.63</v>
      </c>
      <c r="I174" s="90">
        <f t="shared" si="26"/>
        <v>162864</v>
      </c>
      <c r="J174" s="87">
        <f t="shared" si="26"/>
        <v>94.25</v>
      </c>
      <c r="K174" s="10"/>
      <c r="L174" s="10"/>
      <c r="M174" s="10"/>
      <c r="N174" s="10"/>
      <c r="O174" s="10"/>
      <c r="P174" s="10"/>
      <c r="Q174" s="91"/>
    </row>
    <row r="175" spans="1:17" x14ac:dyDescent="0.35">
      <c r="A175" s="252"/>
      <c r="B175" s="123">
        <f t="shared" si="22"/>
        <v>59</v>
      </c>
      <c r="C175" s="117">
        <f t="shared" si="21"/>
        <v>59</v>
      </c>
      <c r="D175" s="105">
        <v>0</v>
      </c>
      <c r="E175" s="106">
        <v>0</v>
      </c>
      <c r="F175" s="107">
        <v>0</v>
      </c>
      <c r="G175" s="118">
        <f t="shared" si="24"/>
        <v>400374</v>
      </c>
      <c r="H175" s="87">
        <f t="shared" si="25"/>
        <v>231.7</v>
      </c>
      <c r="I175" s="90">
        <f t="shared" si="26"/>
        <v>160149.6</v>
      </c>
      <c r="J175" s="87">
        <f t="shared" si="26"/>
        <v>92.68</v>
      </c>
      <c r="K175" s="10"/>
      <c r="L175" s="10"/>
      <c r="M175" s="10"/>
      <c r="N175" s="10"/>
      <c r="O175" s="10"/>
      <c r="P175" s="10"/>
      <c r="Q175" s="91"/>
    </row>
    <row r="176" spans="1:17" x14ac:dyDescent="0.35">
      <c r="A176" s="252"/>
      <c r="B176" s="123">
        <f t="shared" si="22"/>
        <v>58</v>
      </c>
      <c r="C176" s="117">
        <f t="shared" si="21"/>
        <v>58</v>
      </c>
      <c r="D176" s="105">
        <v>0</v>
      </c>
      <c r="E176" s="106">
        <v>0</v>
      </c>
      <c r="F176" s="107">
        <v>0</v>
      </c>
      <c r="G176" s="118">
        <f t="shared" si="24"/>
        <v>393588</v>
      </c>
      <c r="H176" s="87">
        <f t="shared" si="25"/>
        <v>227.77</v>
      </c>
      <c r="I176" s="90">
        <f t="shared" si="26"/>
        <v>157435.20000000001</v>
      </c>
      <c r="J176" s="87">
        <f t="shared" si="26"/>
        <v>91.11</v>
      </c>
      <c r="K176" s="10"/>
      <c r="L176" s="10"/>
      <c r="M176" s="10"/>
      <c r="N176" s="10"/>
      <c r="O176" s="10"/>
      <c r="P176" s="10"/>
      <c r="Q176" s="91"/>
    </row>
    <row r="177" spans="1:17" x14ac:dyDescent="0.35">
      <c r="A177" s="252"/>
      <c r="B177" s="123">
        <f t="shared" si="22"/>
        <v>57</v>
      </c>
      <c r="C177" s="117">
        <f t="shared" si="21"/>
        <v>57</v>
      </c>
      <c r="D177" s="105">
        <v>0</v>
      </c>
      <c r="E177" s="106">
        <v>0</v>
      </c>
      <c r="F177" s="107">
        <v>0</v>
      </c>
      <c r="G177" s="118">
        <f t="shared" si="24"/>
        <v>386802</v>
      </c>
      <c r="H177" s="87">
        <f t="shared" si="25"/>
        <v>223.84</v>
      </c>
      <c r="I177" s="90">
        <f t="shared" si="26"/>
        <v>154720.79999999999</v>
      </c>
      <c r="J177" s="87">
        <f t="shared" si="26"/>
        <v>89.54</v>
      </c>
      <c r="K177" s="10"/>
      <c r="L177" s="10"/>
      <c r="M177" s="10"/>
      <c r="N177" s="10"/>
      <c r="O177" s="10"/>
      <c r="P177" s="10"/>
      <c r="Q177" s="91"/>
    </row>
    <row r="178" spans="1:17" x14ac:dyDescent="0.35">
      <c r="A178" s="252"/>
      <c r="B178" s="123">
        <f t="shared" si="22"/>
        <v>56</v>
      </c>
      <c r="C178" s="117">
        <f t="shared" si="21"/>
        <v>56</v>
      </c>
      <c r="D178" s="105">
        <v>0</v>
      </c>
      <c r="E178" s="106">
        <v>0</v>
      </c>
      <c r="F178" s="107">
        <v>0</v>
      </c>
      <c r="G178" s="118">
        <f t="shared" si="24"/>
        <v>380016</v>
      </c>
      <c r="H178" s="87">
        <f t="shared" si="25"/>
        <v>219.92</v>
      </c>
      <c r="I178" s="90">
        <f t="shared" si="26"/>
        <v>152006.39999999999</v>
      </c>
      <c r="J178" s="87">
        <f t="shared" si="26"/>
        <v>87.97</v>
      </c>
      <c r="K178" s="10"/>
      <c r="L178" s="10"/>
      <c r="M178" s="10"/>
      <c r="N178" s="10"/>
      <c r="O178" s="10"/>
      <c r="P178" s="10"/>
      <c r="Q178" s="91"/>
    </row>
    <row r="179" spans="1:17" x14ac:dyDescent="0.35">
      <c r="A179" s="252"/>
      <c r="B179" s="123">
        <f t="shared" si="22"/>
        <v>55</v>
      </c>
      <c r="C179" s="117">
        <f t="shared" si="21"/>
        <v>55</v>
      </c>
      <c r="D179" s="105">
        <v>0</v>
      </c>
      <c r="E179" s="106">
        <v>0</v>
      </c>
      <c r="F179" s="107">
        <v>0</v>
      </c>
      <c r="G179" s="118">
        <f t="shared" si="24"/>
        <v>373230</v>
      </c>
      <c r="H179" s="87">
        <f t="shared" si="25"/>
        <v>215.99</v>
      </c>
      <c r="I179" s="90">
        <f t="shared" si="26"/>
        <v>149292</v>
      </c>
      <c r="J179" s="87">
        <f t="shared" si="26"/>
        <v>86.4</v>
      </c>
      <c r="K179" s="10"/>
      <c r="L179" s="10"/>
      <c r="M179" s="10"/>
      <c r="N179" s="10"/>
      <c r="O179" s="10"/>
      <c r="P179" s="10"/>
      <c r="Q179" s="91"/>
    </row>
    <row r="180" spans="1:17" x14ac:dyDescent="0.35">
      <c r="A180" s="252"/>
      <c r="B180" s="123">
        <f t="shared" si="22"/>
        <v>54</v>
      </c>
      <c r="C180" s="117">
        <f t="shared" si="21"/>
        <v>54</v>
      </c>
      <c r="D180" s="105">
        <v>0</v>
      </c>
      <c r="E180" s="106">
        <v>0</v>
      </c>
      <c r="F180" s="107">
        <v>0</v>
      </c>
      <c r="G180" s="118">
        <f t="shared" si="24"/>
        <v>366444</v>
      </c>
      <c r="H180" s="87">
        <f t="shared" si="25"/>
        <v>212.06</v>
      </c>
      <c r="I180" s="90">
        <f t="shared" si="26"/>
        <v>146577.60000000001</v>
      </c>
      <c r="J180" s="87">
        <f t="shared" si="26"/>
        <v>84.82</v>
      </c>
      <c r="K180" s="10"/>
      <c r="L180" s="10"/>
      <c r="M180" s="10"/>
      <c r="N180" s="10"/>
      <c r="O180" s="10"/>
      <c r="P180" s="10"/>
      <c r="Q180" s="91"/>
    </row>
    <row r="181" spans="1:17" x14ac:dyDescent="0.35">
      <c r="A181" s="252"/>
      <c r="B181" s="123">
        <f t="shared" si="22"/>
        <v>53</v>
      </c>
      <c r="C181" s="117">
        <f t="shared" si="21"/>
        <v>53</v>
      </c>
      <c r="D181" s="105">
        <v>0</v>
      </c>
      <c r="E181" s="106">
        <v>0</v>
      </c>
      <c r="F181" s="107">
        <v>0</v>
      </c>
      <c r="G181" s="118">
        <f t="shared" si="24"/>
        <v>359658</v>
      </c>
      <c r="H181" s="87">
        <f t="shared" si="25"/>
        <v>208.14</v>
      </c>
      <c r="I181" s="90">
        <f t="shared" si="26"/>
        <v>143863.20000000001</v>
      </c>
      <c r="J181" s="87">
        <f t="shared" si="26"/>
        <v>83.26</v>
      </c>
      <c r="K181" s="10"/>
      <c r="L181" s="10"/>
      <c r="M181" s="10"/>
      <c r="N181" s="10"/>
      <c r="O181" s="10"/>
      <c r="P181" s="10"/>
      <c r="Q181" s="91"/>
    </row>
    <row r="182" spans="1:17" x14ac:dyDescent="0.35">
      <c r="A182" s="252"/>
      <c r="B182" s="123">
        <f t="shared" si="22"/>
        <v>52</v>
      </c>
      <c r="C182" s="117">
        <f t="shared" si="21"/>
        <v>52</v>
      </c>
      <c r="D182" s="105">
        <v>0</v>
      </c>
      <c r="E182" s="106">
        <v>0</v>
      </c>
      <c r="F182" s="107">
        <v>0</v>
      </c>
      <c r="G182" s="118">
        <f t="shared" si="24"/>
        <v>352872</v>
      </c>
      <c r="H182" s="87">
        <f t="shared" si="25"/>
        <v>204.21</v>
      </c>
      <c r="I182" s="90">
        <f t="shared" si="26"/>
        <v>141148.79999999999</v>
      </c>
      <c r="J182" s="87">
        <f t="shared" si="26"/>
        <v>81.680000000000007</v>
      </c>
      <c r="K182" s="10"/>
      <c r="L182" s="10"/>
      <c r="M182" s="10"/>
      <c r="N182" s="10"/>
      <c r="O182" s="10"/>
      <c r="P182" s="10"/>
      <c r="Q182" s="91"/>
    </row>
    <row r="183" spans="1:17" x14ac:dyDescent="0.35">
      <c r="A183" s="252"/>
      <c r="B183" s="123">
        <f t="shared" si="22"/>
        <v>51</v>
      </c>
      <c r="C183" s="117">
        <f t="shared" si="21"/>
        <v>51</v>
      </c>
      <c r="D183" s="105">
        <v>0</v>
      </c>
      <c r="E183" s="106">
        <v>0</v>
      </c>
      <c r="F183" s="107">
        <v>0</v>
      </c>
      <c r="G183" s="118">
        <f t="shared" si="24"/>
        <v>346086</v>
      </c>
      <c r="H183" s="87">
        <f t="shared" si="25"/>
        <v>200.28</v>
      </c>
      <c r="I183" s="90">
        <f t="shared" si="26"/>
        <v>138434.4</v>
      </c>
      <c r="J183" s="87">
        <f t="shared" si="26"/>
        <v>80.11</v>
      </c>
      <c r="K183" s="10"/>
      <c r="L183" s="10"/>
      <c r="M183" s="10"/>
      <c r="N183" s="10"/>
      <c r="O183" s="10"/>
      <c r="P183" s="10"/>
      <c r="Q183" s="91"/>
    </row>
    <row r="184" spans="1:17" x14ac:dyDescent="0.35">
      <c r="A184" s="252"/>
      <c r="B184" s="123">
        <f t="shared" si="22"/>
        <v>50</v>
      </c>
      <c r="C184" s="117">
        <f t="shared" si="21"/>
        <v>50</v>
      </c>
      <c r="D184" s="105">
        <v>0</v>
      </c>
      <c r="E184" s="106">
        <v>0</v>
      </c>
      <c r="F184" s="107">
        <v>0</v>
      </c>
      <c r="G184" s="118">
        <f t="shared" si="24"/>
        <v>339300</v>
      </c>
      <c r="H184" s="87">
        <f t="shared" si="25"/>
        <v>196.35</v>
      </c>
      <c r="I184" s="90">
        <f t="shared" si="26"/>
        <v>135720</v>
      </c>
      <c r="J184" s="87">
        <f t="shared" si="26"/>
        <v>78.540000000000006</v>
      </c>
      <c r="K184" s="10"/>
      <c r="L184" s="10"/>
      <c r="M184" s="10"/>
      <c r="N184" s="10"/>
      <c r="O184" s="10"/>
      <c r="P184" s="10"/>
      <c r="Q184" s="91"/>
    </row>
    <row r="185" spans="1:17" x14ac:dyDescent="0.35">
      <c r="A185" s="252"/>
      <c r="B185" s="123">
        <f t="shared" si="22"/>
        <v>49</v>
      </c>
      <c r="C185" s="117">
        <f t="shared" si="21"/>
        <v>49</v>
      </c>
      <c r="D185" s="105">
        <v>0</v>
      </c>
      <c r="E185" s="106">
        <v>0</v>
      </c>
      <c r="F185" s="107">
        <v>0</v>
      </c>
      <c r="G185" s="118">
        <f t="shared" si="24"/>
        <v>332514</v>
      </c>
      <c r="H185" s="87">
        <f t="shared" si="25"/>
        <v>192.43</v>
      </c>
      <c r="I185" s="90">
        <f t="shared" si="26"/>
        <v>133005.6</v>
      </c>
      <c r="J185" s="87">
        <f t="shared" si="26"/>
        <v>76.97</v>
      </c>
      <c r="K185" s="10"/>
      <c r="L185" s="10"/>
      <c r="M185" s="10"/>
      <c r="N185" s="10"/>
      <c r="O185" s="10"/>
      <c r="P185" s="10"/>
      <c r="Q185" s="91"/>
    </row>
    <row r="186" spans="1:17" x14ac:dyDescent="0.35">
      <c r="A186" s="252"/>
      <c r="B186" s="123">
        <f t="shared" si="22"/>
        <v>48</v>
      </c>
      <c r="C186" s="117">
        <f t="shared" si="21"/>
        <v>48</v>
      </c>
      <c r="D186" s="105">
        <v>0</v>
      </c>
      <c r="E186" s="106">
        <v>0</v>
      </c>
      <c r="F186" s="107">
        <v>0</v>
      </c>
      <c r="G186" s="118">
        <f t="shared" si="24"/>
        <v>325728</v>
      </c>
      <c r="H186" s="87">
        <f t="shared" si="25"/>
        <v>188.5</v>
      </c>
      <c r="I186" s="90">
        <f t="shared" si="26"/>
        <v>130291.2</v>
      </c>
      <c r="J186" s="87">
        <f t="shared" si="26"/>
        <v>75.400000000000006</v>
      </c>
      <c r="K186" s="10"/>
      <c r="L186" s="10"/>
      <c r="M186" s="10"/>
      <c r="N186" s="10"/>
      <c r="O186" s="10"/>
      <c r="P186" s="10"/>
      <c r="Q186" s="91"/>
    </row>
    <row r="187" spans="1:17" x14ac:dyDescent="0.35">
      <c r="A187" s="252"/>
      <c r="B187" s="123">
        <f t="shared" si="22"/>
        <v>47</v>
      </c>
      <c r="C187" s="117">
        <f t="shared" si="21"/>
        <v>47</v>
      </c>
      <c r="D187" s="105">
        <v>0</v>
      </c>
      <c r="E187" s="106">
        <v>0</v>
      </c>
      <c r="F187" s="107">
        <v>0</v>
      </c>
      <c r="G187" s="118">
        <f t="shared" si="24"/>
        <v>318942</v>
      </c>
      <c r="H187" s="87">
        <f t="shared" si="25"/>
        <v>184.57</v>
      </c>
      <c r="I187" s="90">
        <f t="shared" si="26"/>
        <v>127576.8</v>
      </c>
      <c r="J187" s="87">
        <f t="shared" si="26"/>
        <v>73.83</v>
      </c>
      <c r="K187" s="10"/>
      <c r="L187" s="10"/>
      <c r="M187" s="10"/>
      <c r="N187" s="10"/>
      <c r="O187" s="10"/>
      <c r="P187" s="10"/>
      <c r="Q187" s="91"/>
    </row>
    <row r="188" spans="1:17" x14ac:dyDescent="0.35">
      <c r="A188" s="252"/>
      <c r="B188" s="123">
        <f t="shared" si="22"/>
        <v>46</v>
      </c>
      <c r="C188" s="117">
        <f t="shared" si="21"/>
        <v>46</v>
      </c>
      <c r="D188" s="105">
        <v>0</v>
      </c>
      <c r="E188" s="106">
        <v>0</v>
      </c>
      <c r="F188" s="107">
        <v>0</v>
      </c>
      <c r="G188" s="118">
        <f t="shared" si="24"/>
        <v>312156</v>
      </c>
      <c r="H188" s="87">
        <f t="shared" si="25"/>
        <v>180.65</v>
      </c>
      <c r="I188" s="90">
        <f t="shared" si="26"/>
        <v>124862.39999999999</v>
      </c>
      <c r="J188" s="87">
        <f t="shared" si="26"/>
        <v>72.260000000000005</v>
      </c>
      <c r="K188" s="10"/>
      <c r="L188" s="10"/>
      <c r="M188" s="10"/>
      <c r="N188" s="10"/>
      <c r="O188" s="10"/>
      <c r="P188" s="10"/>
      <c r="Q188" s="91"/>
    </row>
    <row r="189" spans="1:17" x14ac:dyDescent="0.35">
      <c r="A189" s="252"/>
      <c r="B189" s="123">
        <f t="shared" si="22"/>
        <v>45</v>
      </c>
      <c r="C189" s="117">
        <f t="shared" si="21"/>
        <v>45</v>
      </c>
      <c r="D189" s="105">
        <v>0</v>
      </c>
      <c r="E189" s="106">
        <v>0</v>
      </c>
      <c r="F189" s="107">
        <v>0</v>
      </c>
      <c r="G189" s="118">
        <f t="shared" si="24"/>
        <v>305370</v>
      </c>
      <c r="H189" s="87">
        <f t="shared" si="25"/>
        <v>176.72</v>
      </c>
      <c r="I189" s="90">
        <f t="shared" si="26"/>
        <v>122148</v>
      </c>
      <c r="J189" s="87">
        <f t="shared" si="26"/>
        <v>70.69</v>
      </c>
      <c r="K189" s="10"/>
      <c r="L189" s="10"/>
      <c r="M189" s="10"/>
      <c r="N189" s="10"/>
      <c r="O189" s="10"/>
      <c r="P189" s="10"/>
      <c r="Q189" s="91"/>
    </row>
    <row r="190" spans="1:17" x14ac:dyDescent="0.35">
      <c r="A190" s="252"/>
      <c r="B190" s="123">
        <f t="shared" si="22"/>
        <v>44</v>
      </c>
      <c r="C190" s="117">
        <f t="shared" si="21"/>
        <v>44</v>
      </c>
      <c r="D190" s="105">
        <v>0</v>
      </c>
      <c r="E190" s="106">
        <v>0</v>
      </c>
      <c r="F190" s="107">
        <v>0</v>
      </c>
      <c r="G190" s="118">
        <f t="shared" si="24"/>
        <v>298584</v>
      </c>
      <c r="H190" s="87">
        <f t="shared" si="25"/>
        <v>172.79</v>
      </c>
      <c r="I190" s="90">
        <f t="shared" si="26"/>
        <v>119433.60000000001</v>
      </c>
      <c r="J190" s="87">
        <f t="shared" si="26"/>
        <v>69.12</v>
      </c>
      <c r="K190" s="10"/>
      <c r="L190" s="10"/>
      <c r="M190" s="10"/>
      <c r="N190" s="10"/>
      <c r="O190" s="10"/>
      <c r="P190" s="10"/>
      <c r="Q190" s="91"/>
    </row>
    <row r="191" spans="1:17" x14ac:dyDescent="0.35">
      <c r="A191" s="252"/>
      <c r="B191" s="123">
        <f t="shared" si="22"/>
        <v>43</v>
      </c>
      <c r="C191" s="117">
        <f t="shared" si="21"/>
        <v>43</v>
      </c>
      <c r="D191" s="105">
        <v>0</v>
      </c>
      <c r="E191" s="106">
        <v>0</v>
      </c>
      <c r="F191" s="107">
        <v>0</v>
      </c>
      <c r="G191" s="118">
        <f t="shared" si="24"/>
        <v>291798</v>
      </c>
      <c r="H191" s="87">
        <f t="shared" si="25"/>
        <v>168.86</v>
      </c>
      <c r="I191" s="90">
        <f t="shared" si="26"/>
        <v>116719.2</v>
      </c>
      <c r="J191" s="87">
        <f t="shared" si="26"/>
        <v>67.540000000000006</v>
      </c>
      <c r="K191" s="10"/>
      <c r="L191" s="10"/>
      <c r="M191" s="10"/>
      <c r="N191" s="10"/>
      <c r="O191" s="10"/>
      <c r="P191" s="10"/>
      <c r="Q191" s="91"/>
    </row>
    <row r="192" spans="1:17" x14ac:dyDescent="0.35">
      <c r="A192" s="252"/>
      <c r="B192" s="123">
        <f t="shared" si="22"/>
        <v>42</v>
      </c>
      <c r="C192" s="117">
        <f t="shared" si="21"/>
        <v>42</v>
      </c>
      <c r="D192" s="105">
        <v>0</v>
      </c>
      <c r="E192" s="106">
        <v>0</v>
      </c>
      <c r="F192" s="107">
        <v>0</v>
      </c>
      <c r="G192" s="118">
        <f t="shared" si="24"/>
        <v>285012</v>
      </c>
      <c r="H192" s="87">
        <f t="shared" si="25"/>
        <v>164.94</v>
      </c>
      <c r="I192" s="90">
        <f t="shared" si="26"/>
        <v>114004.8</v>
      </c>
      <c r="J192" s="87">
        <f t="shared" si="26"/>
        <v>65.98</v>
      </c>
      <c r="K192" s="10"/>
      <c r="L192" s="10"/>
      <c r="M192" s="10"/>
      <c r="N192" s="10"/>
      <c r="O192" s="10"/>
      <c r="P192" s="10"/>
      <c r="Q192" s="91"/>
    </row>
    <row r="193" spans="1:17" x14ac:dyDescent="0.35">
      <c r="A193" s="252"/>
      <c r="B193" s="123">
        <f t="shared" si="22"/>
        <v>41</v>
      </c>
      <c r="C193" s="117">
        <f t="shared" si="21"/>
        <v>41</v>
      </c>
      <c r="D193" s="105">
        <v>0</v>
      </c>
      <c r="E193" s="106">
        <v>0</v>
      </c>
      <c r="F193" s="107">
        <v>0</v>
      </c>
      <c r="G193" s="118">
        <f t="shared" si="24"/>
        <v>278226</v>
      </c>
      <c r="H193" s="87">
        <f t="shared" si="25"/>
        <v>161.01</v>
      </c>
      <c r="I193" s="90">
        <f t="shared" si="26"/>
        <v>111290.4</v>
      </c>
      <c r="J193" s="87">
        <f t="shared" si="26"/>
        <v>64.400000000000006</v>
      </c>
      <c r="K193" s="10"/>
      <c r="L193" s="10"/>
      <c r="M193" s="10"/>
      <c r="N193" s="10"/>
      <c r="O193" s="10"/>
      <c r="P193" s="10"/>
      <c r="Q193" s="91"/>
    </row>
    <row r="194" spans="1:17" x14ac:dyDescent="0.35">
      <c r="A194" s="252"/>
      <c r="B194" s="123">
        <f t="shared" si="22"/>
        <v>40</v>
      </c>
      <c r="C194" s="117">
        <f t="shared" si="21"/>
        <v>40</v>
      </c>
      <c r="D194" s="105">
        <v>0</v>
      </c>
      <c r="E194" s="106">
        <v>0</v>
      </c>
      <c r="F194" s="107">
        <v>0</v>
      </c>
      <c r="G194" s="118">
        <f t="shared" si="24"/>
        <v>271440</v>
      </c>
      <c r="H194" s="87">
        <f t="shared" si="25"/>
        <v>157.08000000000001</v>
      </c>
      <c r="I194" s="90">
        <f t="shared" si="26"/>
        <v>108576</v>
      </c>
      <c r="J194" s="87">
        <f t="shared" si="26"/>
        <v>62.83</v>
      </c>
      <c r="K194" s="10"/>
      <c r="L194" s="10"/>
      <c r="M194" s="10"/>
      <c r="N194" s="10"/>
      <c r="O194" s="10"/>
      <c r="P194" s="10"/>
      <c r="Q194" s="91"/>
    </row>
    <row r="195" spans="1:17" x14ac:dyDescent="0.35">
      <c r="A195" s="252"/>
      <c r="B195" s="123">
        <f t="shared" si="22"/>
        <v>39</v>
      </c>
      <c r="C195" s="117">
        <f t="shared" si="21"/>
        <v>39</v>
      </c>
      <c r="D195" s="105">
        <v>0</v>
      </c>
      <c r="E195" s="106">
        <v>0</v>
      </c>
      <c r="F195" s="107">
        <v>0</v>
      </c>
      <c r="G195" s="118">
        <f t="shared" si="24"/>
        <v>264654</v>
      </c>
      <c r="H195" s="87">
        <f t="shared" si="25"/>
        <v>153.16</v>
      </c>
      <c r="I195" s="90">
        <f t="shared" si="26"/>
        <v>105861.6</v>
      </c>
      <c r="J195" s="87">
        <f t="shared" si="26"/>
        <v>61.26</v>
      </c>
      <c r="K195" s="10"/>
      <c r="L195" s="10"/>
      <c r="M195" s="10"/>
      <c r="N195" s="10"/>
      <c r="O195" s="10"/>
      <c r="P195" s="10"/>
      <c r="Q195" s="91"/>
    </row>
    <row r="196" spans="1:17" x14ac:dyDescent="0.35">
      <c r="A196" s="252"/>
      <c r="B196" s="123">
        <f t="shared" si="22"/>
        <v>38</v>
      </c>
      <c r="C196" s="117">
        <f t="shared" si="21"/>
        <v>38</v>
      </c>
      <c r="D196" s="105">
        <v>0</v>
      </c>
      <c r="E196" s="106">
        <v>0</v>
      </c>
      <c r="F196" s="107">
        <v>0</v>
      </c>
      <c r="G196" s="118">
        <f t="shared" si="24"/>
        <v>257868</v>
      </c>
      <c r="H196" s="87">
        <f t="shared" si="25"/>
        <v>149.22999999999999</v>
      </c>
      <c r="I196" s="90">
        <f t="shared" si="26"/>
        <v>103147.2</v>
      </c>
      <c r="J196" s="87">
        <f t="shared" si="26"/>
        <v>59.69</v>
      </c>
      <c r="K196" s="10"/>
      <c r="L196" s="10"/>
      <c r="M196" s="10"/>
      <c r="N196" s="10"/>
      <c r="O196" s="10"/>
      <c r="P196" s="10"/>
      <c r="Q196" s="91"/>
    </row>
    <row r="197" spans="1:17" x14ac:dyDescent="0.35">
      <c r="A197" s="252"/>
      <c r="B197" s="123">
        <f t="shared" si="22"/>
        <v>37</v>
      </c>
      <c r="C197" s="117">
        <f t="shared" si="21"/>
        <v>37</v>
      </c>
      <c r="D197" s="105">
        <v>0</v>
      </c>
      <c r="E197" s="106">
        <v>0</v>
      </c>
      <c r="F197" s="107">
        <v>0</v>
      </c>
      <c r="G197" s="118">
        <f t="shared" si="24"/>
        <v>251082</v>
      </c>
      <c r="H197" s="87">
        <f t="shared" si="25"/>
        <v>145.30000000000001</v>
      </c>
      <c r="I197" s="90">
        <f t="shared" si="26"/>
        <v>100432.8</v>
      </c>
      <c r="J197" s="87">
        <f t="shared" si="26"/>
        <v>58.12</v>
      </c>
      <c r="K197" s="10"/>
      <c r="L197" s="10"/>
      <c r="M197" s="10"/>
      <c r="N197" s="10"/>
      <c r="O197" s="10"/>
      <c r="P197" s="10"/>
      <c r="Q197" s="91"/>
    </row>
    <row r="198" spans="1:17" x14ac:dyDescent="0.35">
      <c r="A198" s="252"/>
      <c r="B198" s="123">
        <f t="shared" si="22"/>
        <v>36</v>
      </c>
      <c r="C198" s="117">
        <f t="shared" si="21"/>
        <v>36</v>
      </c>
      <c r="D198" s="105">
        <v>0</v>
      </c>
      <c r="E198" s="106">
        <v>0</v>
      </c>
      <c r="F198" s="107">
        <v>0</v>
      </c>
      <c r="G198" s="118">
        <f t="shared" si="24"/>
        <v>244296</v>
      </c>
      <c r="H198" s="87">
        <f t="shared" si="25"/>
        <v>141.38</v>
      </c>
      <c r="I198" s="90">
        <f t="shared" si="26"/>
        <v>97718.399999999994</v>
      </c>
      <c r="J198" s="87">
        <f t="shared" si="26"/>
        <v>56.55</v>
      </c>
      <c r="K198" s="10"/>
      <c r="L198" s="10"/>
      <c r="M198" s="10"/>
      <c r="N198" s="10"/>
      <c r="O198" s="10"/>
      <c r="P198" s="10"/>
      <c r="Q198" s="91"/>
    </row>
    <row r="199" spans="1:17" x14ac:dyDescent="0.35">
      <c r="A199" s="252"/>
      <c r="B199" s="123">
        <f t="shared" si="22"/>
        <v>35</v>
      </c>
      <c r="C199" s="117">
        <f t="shared" si="21"/>
        <v>35</v>
      </c>
      <c r="D199" s="105">
        <v>0</v>
      </c>
      <c r="E199" s="106">
        <v>0</v>
      </c>
      <c r="F199" s="107">
        <v>0</v>
      </c>
      <c r="G199" s="118">
        <f t="shared" si="24"/>
        <v>237510</v>
      </c>
      <c r="H199" s="87">
        <f t="shared" si="25"/>
        <v>137.44999999999999</v>
      </c>
      <c r="I199" s="90">
        <f t="shared" si="26"/>
        <v>95004</v>
      </c>
      <c r="J199" s="87">
        <f t="shared" si="26"/>
        <v>54.98</v>
      </c>
      <c r="K199" s="10"/>
      <c r="L199" s="10"/>
      <c r="M199" s="10"/>
      <c r="N199" s="10"/>
      <c r="O199" s="10"/>
      <c r="P199" s="10"/>
      <c r="Q199" s="91"/>
    </row>
    <row r="200" spans="1:17" x14ac:dyDescent="0.35">
      <c r="A200" s="252"/>
      <c r="B200" s="123">
        <f t="shared" si="22"/>
        <v>34</v>
      </c>
      <c r="C200" s="117">
        <f t="shared" si="21"/>
        <v>34</v>
      </c>
      <c r="D200" s="105">
        <v>0</v>
      </c>
      <c r="E200" s="106">
        <v>0</v>
      </c>
      <c r="F200" s="107">
        <v>0</v>
      </c>
      <c r="G200" s="118">
        <f t="shared" si="24"/>
        <v>230724</v>
      </c>
      <c r="H200" s="87">
        <f t="shared" si="25"/>
        <v>133.52000000000001</v>
      </c>
      <c r="I200" s="90">
        <f t="shared" si="26"/>
        <v>92289.600000000006</v>
      </c>
      <c r="J200" s="87">
        <f t="shared" si="26"/>
        <v>53.41</v>
      </c>
      <c r="K200" s="10"/>
      <c r="L200" s="10"/>
      <c r="M200" s="10"/>
      <c r="N200" s="10"/>
      <c r="O200" s="10"/>
      <c r="P200" s="10"/>
      <c r="Q200" s="91"/>
    </row>
    <row r="201" spans="1:17" x14ac:dyDescent="0.35">
      <c r="A201" s="252"/>
      <c r="B201" s="123">
        <f t="shared" si="22"/>
        <v>33</v>
      </c>
      <c r="C201" s="117">
        <f t="shared" si="21"/>
        <v>33</v>
      </c>
      <c r="D201" s="105">
        <v>0</v>
      </c>
      <c r="E201" s="106">
        <v>0</v>
      </c>
      <c r="F201" s="107">
        <v>0</v>
      </c>
      <c r="G201" s="118">
        <f t="shared" si="24"/>
        <v>223938</v>
      </c>
      <c r="H201" s="87">
        <f t="shared" si="25"/>
        <v>129.59</v>
      </c>
      <c r="I201" s="90">
        <f t="shared" si="26"/>
        <v>89575.2</v>
      </c>
      <c r="J201" s="87">
        <f t="shared" si="26"/>
        <v>51.84</v>
      </c>
      <c r="K201" s="10"/>
      <c r="L201" s="10"/>
      <c r="M201" s="10"/>
      <c r="N201" s="10"/>
      <c r="O201" s="10"/>
      <c r="P201" s="10"/>
      <c r="Q201" s="91"/>
    </row>
    <row r="202" spans="1:17" x14ac:dyDescent="0.35">
      <c r="A202" s="252"/>
      <c r="B202" s="123">
        <f t="shared" si="22"/>
        <v>32</v>
      </c>
      <c r="C202" s="117">
        <f t="shared" ref="C202:C231" si="27">C203+1</f>
        <v>32</v>
      </c>
      <c r="D202" s="105">
        <v>0</v>
      </c>
      <c r="E202" s="106">
        <v>0</v>
      </c>
      <c r="F202" s="107">
        <v>0</v>
      </c>
      <c r="G202" s="118">
        <f t="shared" si="24"/>
        <v>217152</v>
      </c>
      <c r="H202" s="87">
        <f t="shared" si="25"/>
        <v>125.67</v>
      </c>
      <c r="I202" s="90">
        <f t="shared" si="26"/>
        <v>86860.800000000003</v>
      </c>
      <c r="J202" s="87">
        <f t="shared" si="26"/>
        <v>50.27</v>
      </c>
      <c r="K202" s="10"/>
      <c r="L202" s="10"/>
      <c r="M202" s="10"/>
      <c r="N202" s="10"/>
      <c r="O202" s="10"/>
      <c r="P202" s="10"/>
      <c r="Q202" s="91"/>
    </row>
    <row r="203" spans="1:17" x14ac:dyDescent="0.35">
      <c r="A203" s="252"/>
      <c r="B203" s="123">
        <f t="shared" si="22"/>
        <v>31</v>
      </c>
      <c r="C203" s="117">
        <f t="shared" si="27"/>
        <v>31</v>
      </c>
      <c r="D203" s="105">
        <v>0</v>
      </c>
      <c r="E203" s="106">
        <v>0</v>
      </c>
      <c r="F203" s="107">
        <v>0</v>
      </c>
      <c r="G203" s="118">
        <f t="shared" si="24"/>
        <v>210366</v>
      </c>
      <c r="H203" s="87">
        <f t="shared" si="25"/>
        <v>121.74</v>
      </c>
      <c r="I203" s="90">
        <f t="shared" si="26"/>
        <v>84146.4</v>
      </c>
      <c r="J203" s="87">
        <f t="shared" si="26"/>
        <v>48.7</v>
      </c>
      <c r="K203" s="10"/>
      <c r="L203" s="10"/>
      <c r="M203" s="10"/>
      <c r="N203" s="10"/>
      <c r="O203" s="10"/>
      <c r="P203" s="10"/>
      <c r="Q203" s="91"/>
    </row>
    <row r="204" spans="1:17" x14ac:dyDescent="0.35">
      <c r="A204" s="252"/>
      <c r="B204" s="123">
        <f t="shared" ref="B204:B231" si="28">B205+1</f>
        <v>30</v>
      </c>
      <c r="C204" s="117">
        <f t="shared" si="27"/>
        <v>30</v>
      </c>
      <c r="D204" s="105">
        <v>0</v>
      </c>
      <c r="E204" s="106">
        <v>0</v>
      </c>
      <c r="F204" s="107">
        <v>0</v>
      </c>
      <c r="G204" s="118">
        <f t="shared" si="24"/>
        <v>203580</v>
      </c>
      <c r="H204" s="87">
        <f t="shared" si="25"/>
        <v>117.81</v>
      </c>
      <c r="I204" s="90">
        <f t="shared" si="26"/>
        <v>81432</v>
      </c>
      <c r="J204" s="87">
        <f t="shared" si="26"/>
        <v>47.12</v>
      </c>
      <c r="K204" s="10"/>
      <c r="L204" s="10"/>
      <c r="M204" s="10"/>
      <c r="N204" s="10"/>
      <c r="O204" s="10"/>
      <c r="P204" s="10"/>
      <c r="Q204" s="91"/>
    </row>
    <row r="205" spans="1:17" x14ac:dyDescent="0.35">
      <c r="A205" s="252"/>
      <c r="B205" s="123">
        <f t="shared" si="28"/>
        <v>29</v>
      </c>
      <c r="C205" s="117">
        <f t="shared" si="27"/>
        <v>29</v>
      </c>
      <c r="D205" s="105">
        <v>0</v>
      </c>
      <c r="E205" s="106">
        <v>0</v>
      </c>
      <c r="F205" s="107">
        <v>0</v>
      </c>
      <c r="G205" s="118">
        <f t="shared" si="24"/>
        <v>196794</v>
      </c>
      <c r="H205" s="87">
        <f t="shared" si="25"/>
        <v>113.89</v>
      </c>
      <c r="I205" s="90">
        <f t="shared" si="26"/>
        <v>78717.600000000006</v>
      </c>
      <c r="J205" s="87">
        <f t="shared" si="26"/>
        <v>45.56</v>
      </c>
      <c r="K205" s="10"/>
      <c r="L205" s="10"/>
      <c r="M205" s="10"/>
      <c r="N205" s="10"/>
      <c r="O205" s="10"/>
      <c r="P205" s="10"/>
      <c r="Q205" s="91"/>
    </row>
    <row r="206" spans="1:17" x14ac:dyDescent="0.35">
      <c r="A206" s="252"/>
      <c r="B206" s="123">
        <f t="shared" si="28"/>
        <v>28</v>
      </c>
      <c r="C206" s="117">
        <f t="shared" si="27"/>
        <v>28</v>
      </c>
      <c r="D206" s="105">
        <v>0</v>
      </c>
      <c r="E206" s="106">
        <v>0</v>
      </c>
      <c r="F206" s="107">
        <v>0</v>
      </c>
      <c r="G206" s="118">
        <f t="shared" si="24"/>
        <v>190008</v>
      </c>
      <c r="H206" s="87">
        <f t="shared" si="25"/>
        <v>109.96</v>
      </c>
      <c r="I206" s="90">
        <f t="shared" si="26"/>
        <v>76003.199999999997</v>
      </c>
      <c r="J206" s="87">
        <f t="shared" si="26"/>
        <v>43.98</v>
      </c>
      <c r="K206" s="10"/>
      <c r="L206" s="10"/>
      <c r="M206" s="10"/>
      <c r="N206" s="10"/>
      <c r="O206" s="10"/>
      <c r="P206" s="10"/>
      <c r="Q206" s="91"/>
    </row>
    <row r="207" spans="1:17" x14ac:dyDescent="0.35">
      <c r="A207" s="252"/>
      <c r="B207" s="123">
        <f t="shared" si="28"/>
        <v>27</v>
      </c>
      <c r="C207" s="117">
        <f t="shared" si="27"/>
        <v>27</v>
      </c>
      <c r="D207" s="105">
        <v>0</v>
      </c>
      <c r="E207" s="106">
        <v>0</v>
      </c>
      <c r="F207" s="107">
        <v>0</v>
      </c>
      <c r="G207" s="118">
        <f t="shared" si="24"/>
        <v>183222</v>
      </c>
      <c r="H207" s="87">
        <f t="shared" si="25"/>
        <v>106.03</v>
      </c>
      <c r="I207" s="90">
        <f t="shared" si="26"/>
        <v>73288.800000000003</v>
      </c>
      <c r="J207" s="87">
        <f t="shared" si="26"/>
        <v>42.41</v>
      </c>
      <c r="K207" s="10"/>
      <c r="L207" s="10"/>
      <c r="M207" s="10"/>
      <c r="N207" s="10"/>
      <c r="O207" s="10"/>
      <c r="P207" s="10"/>
      <c r="Q207" s="91"/>
    </row>
    <row r="208" spans="1:17" x14ac:dyDescent="0.35">
      <c r="A208" s="252"/>
      <c r="B208" s="123">
        <f t="shared" si="28"/>
        <v>26</v>
      </c>
      <c r="C208" s="117">
        <f t="shared" si="27"/>
        <v>26</v>
      </c>
      <c r="D208" s="105">
        <v>0</v>
      </c>
      <c r="E208" s="106">
        <v>0</v>
      </c>
      <c r="F208" s="107">
        <v>0</v>
      </c>
      <c r="G208" s="118">
        <f t="shared" si="24"/>
        <v>176436</v>
      </c>
      <c r="H208" s="87">
        <f t="shared" si="25"/>
        <v>102.1</v>
      </c>
      <c r="I208" s="90">
        <f t="shared" si="26"/>
        <v>70574.399999999994</v>
      </c>
      <c r="J208" s="87">
        <f t="shared" si="26"/>
        <v>40.840000000000003</v>
      </c>
      <c r="K208" s="10"/>
      <c r="L208" s="10"/>
      <c r="M208" s="10"/>
      <c r="N208" s="10"/>
      <c r="O208" s="10"/>
      <c r="P208" s="10"/>
      <c r="Q208" s="91"/>
    </row>
    <row r="209" spans="1:17" x14ac:dyDescent="0.35">
      <c r="A209" s="252"/>
      <c r="B209" s="123">
        <f t="shared" si="28"/>
        <v>25</v>
      </c>
      <c r="C209" s="117">
        <f t="shared" si="27"/>
        <v>25</v>
      </c>
      <c r="D209" s="105">
        <v>0</v>
      </c>
      <c r="E209" s="106">
        <v>0</v>
      </c>
      <c r="F209" s="107">
        <v>0</v>
      </c>
      <c r="G209" s="118">
        <f t="shared" si="24"/>
        <v>169650</v>
      </c>
      <c r="H209" s="87">
        <f t="shared" si="25"/>
        <v>98.18</v>
      </c>
      <c r="I209" s="90">
        <f t="shared" si="26"/>
        <v>67860</v>
      </c>
      <c r="J209" s="87">
        <f t="shared" si="26"/>
        <v>39.270000000000003</v>
      </c>
      <c r="K209" s="10"/>
      <c r="L209" s="10"/>
      <c r="M209" s="10"/>
      <c r="N209" s="10"/>
      <c r="O209" s="10"/>
      <c r="P209" s="10"/>
      <c r="Q209" s="91"/>
    </row>
    <row r="210" spans="1:17" x14ac:dyDescent="0.35">
      <c r="A210" s="252"/>
      <c r="B210" s="123">
        <f t="shared" si="28"/>
        <v>24</v>
      </c>
      <c r="C210" s="117">
        <f t="shared" si="27"/>
        <v>24</v>
      </c>
      <c r="D210" s="105">
        <v>0</v>
      </c>
      <c r="E210" s="106">
        <v>0</v>
      </c>
      <c r="F210" s="107">
        <v>0</v>
      </c>
      <c r="G210" s="118">
        <f t="shared" si="24"/>
        <v>162864</v>
      </c>
      <c r="H210" s="87">
        <f t="shared" si="25"/>
        <v>94.25</v>
      </c>
      <c r="I210" s="90">
        <f t="shared" si="26"/>
        <v>65145.599999999999</v>
      </c>
      <c r="J210" s="87">
        <f t="shared" si="26"/>
        <v>37.700000000000003</v>
      </c>
      <c r="K210" s="10"/>
      <c r="L210" s="10"/>
      <c r="M210" s="10"/>
      <c r="N210" s="10"/>
      <c r="O210" s="10"/>
      <c r="P210" s="10"/>
      <c r="Q210" s="91"/>
    </row>
    <row r="211" spans="1:17" x14ac:dyDescent="0.35">
      <c r="A211" s="252"/>
      <c r="B211" s="123">
        <f t="shared" si="28"/>
        <v>23</v>
      </c>
      <c r="C211" s="117">
        <f t="shared" si="27"/>
        <v>23</v>
      </c>
      <c r="D211" s="105">
        <v>0</v>
      </c>
      <c r="E211" s="106">
        <v>0</v>
      </c>
      <c r="F211" s="107">
        <v>0</v>
      </c>
      <c r="G211" s="118">
        <f t="shared" si="24"/>
        <v>156078</v>
      </c>
      <c r="H211" s="87">
        <f t="shared" si="25"/>
        <v>90.32</v>
      </c>
      <c r="I211" s="90">
        <f t="shared" si="26"/>
        <v>62431.199999999997</v>
      </c>
      <c r="J211" s="87">
        <f t="shared" si="26"/>
        <v>36.130000000000003</v>
      </c>
      <c r="K211" s="10"/>
      <c r="L211" s="10"/>
      <c r="M211" s="10"/>
      <c r="N211" s="10"/>
      <c r="O211" s="10"/>
      <c r="P211" s="10"/>
      <c r="Q211" s="91"/>
    </row>
    <row r="212" spans="1:17" x14ac:dyDescent="0.35">
      <c r="A212" s="252"/>
      <c r="B212" s="123">
        <f t="shared" si="28"/>
        <v>22</v>
      </c>
      <c r="C212" s="117">
        <f t="shared" si="27"/>
        <v>22</v>
      </c>
      <c r="D212" s="105">
        <v>0</v>
      </c>
      <c r="E212" s="106">
        <v>0</v>
      </c>
      <c r="F212" s="107">
        <v>0</v>
      </c>
      <c r="G212" s="118">
        <f t="shared" si="24"/>
        <v>149292</v>
      </c>
      <c r="H212" s="87">
        <f t="shared" si="25"/>
        <v>86.4</v>
      </c>
      <c r="I212" s="90">
        <f t="shared" si="26"/>
        <v>59716.800000000003</v>
      </c>
      <c r="J212" s="87">
        <f t="shared" si="26"/>
        <v>34.56</v>
      </c>
      <c r="K212" s="10"/>
      <c r="L212" s="10"/>
      <c r="M212" s="10"/>
      <c r="N212" s="10"/>
      <c r="O212" s="10"/>
      <c r="P212" s="10"/>
      <c r="Q212" s="91"/>
    </row>
    <row r="213" spans="1:17" x14ac:dyDescent="0.35">
      <c r="A213" s="252"/>
      <c r="B213" s="123">
        <f t="shared" si="28"/>
        <v>21</v>
      </c>
      <c r="C213" s="117">
        <f t="shared" si="27"/>
        <v>21</v>
      </c>
      <c r="D213" s="105">
        <v>0</v>
      </c>
      <c r="E213" s="106">
        <v>0</v>
      </c>
      <c r="F213" s="107">
        <v>0</v>
      </c>
      <c r="G213" s="118">
        <f t="shared" si="24"/>
        <v>142506</v>
      </c>
      <c r="H213" s="87">
        <f t="shared" si="25"/>
        <v>82.47</v>
      </c>
      <c r="I213" s="90">
        <f t="shared" si="26"/>
        <v>57002.400000000001</v>
      </c>
      <c r="J213" s="87">
        <f t="shared" si="26"/>
        <v>32.99</v>
      </c>
      <c r="K213" s="10"/>
      <c r="L213" s="10"/>
      <c r="M213" s="10"/>
      <c r="N213" s="10"/>
      <c r="O213" s="10"/>
      <c r="P213" s="10"/>
      <c r="Q213" s="91"/>
    </row>
    <row r="214" spans="1:17" x14ac:dyDescent="0.35">
      <c r="A214" s="252"/>
      <c r="B214" s="123">
        <f t="shared" si="28"/>
        <v>20</v>
      </c>
      <c r="C214" s="117">
        <f t="shared" si="27"/>
        <v>20</v>
      </c>
      <c r="D214" s="105">
        <v>0</v>
      </c>
      <c r="E214" s="106">
        <v>0</v>
      </c>
      <c r="F214" s="107">
        <v>0</v>
      </c>
      <c r="G214" s="118">
        <f t="shared" si="24"/>
        <v>135720</v>
      </c>
      <c r="H214" s="87">
        <f t="shared" si="25"/>
        <v>78.540000000000006</v>
      </c>
      <c r="I214" s="90">
        <f t="shared" si="26"/>
        <v>54288</v>
      </c>
      <c r="J214" s="87">
        <f t="shared" si="26"/>
        <v>31.42</v>
      </c>
      <c r="K214" s="10"/>
      <c r="L214" s="10"/>
      <c r="M214" s="10"/>
      <c r="N214" s="10"/>
      <c r="O214" s="10"/>
      <c r="P214" s="10"/>
      <c r="Q214" s="91"/>
    </row>
    <row r="215" spans="1:17" x14ac:dyDescent="0.35">
      <c r="A215" s="252"/>
      <c r="B215" s="123">
        <f t="shared" si="28"/>
        <v>19</v>
      </c>
      <c r="C215" s="117">
        <f t="shared" si="27"/>
        <v>19</v>
      </c>
      <c r="D215" s="105">
        <v>0</v>
      </c>
      <c r="E215" s="106">
        <v>0</v>
      </c>
      <c r="F215" s="107">
        <v>0</v>
      </c>
      <c r="G215" s="118">
        <f t="shared" si="24"/>
        <v>128934</v>
      </c>
      <c r="H215" s="87">
        <f t="shared" si="25"/>
        <v>74.61</v>
      </c>
      <c r="I215" s="90">
        <f t="shared" si="26"/>
        <v>51573.599999999999</v>
      </c>
      <c r="J215" s="87">
        <f t="shared" si="26"/>
        <v>29.84</v>
      </c>
      <c r="K215" s="10"/>
      <c r="L215" s="10"/>
      <c r="M215" s="10"/>
      <c r="N215" s="10"/>
      <c r="O215" s="10"/>
      <c r="P215" s="10"/>
      <c r="Q215" s="91"/>
    </row>
    <row r="216" spans="1:17" x14ac:dyDescent="0.35">
      <c r="A216" s="252"/>
      <c r="B216" s="123">
        <f t="shared" si="28"/>
        <v>18</v>
      </c>
      <c r="C216" s="117">
        <f t="shared" si="27"/>
        <v>18</v>
      </c>
      <c r="D216" s="105">
        <v>0</v>
      </c>
      <c r="E216" s="106">
        <v>0</v>
      </c>
      <c r="F216" s="107">
        <v>0</v>
      </c>
      <c r="G216" s="118">
        <f t="shared" si="24"/>
        <v>122148</v>
      </c>
      <c r="H216" s="87">
        <f t="shared" si="25"/>
        <v>70.69</v>
      </c>
      <c r="I216" s="90">
        <f t="shared" si="26"/>
        <v>48859.199999999997</v>
      </c>
      <c r="J216" s="87">
        <f t="shared" si="26"/>
        <v>28.28</v>
      </c>
      <c r="K216" s="10"/>
      <c r="L216" s="10"/>
      <c r="M216" s="10"/>
      <c r="N216" s="10"/>
      <c r="O216" s="10"/>
      <c r="P216" s="10"/>
      <c r="Q216" s="91"/>
    </row>
    <row r="217" spans="1:17" x14ac:dyDescent="0.35">
      <c r="A217" s="252"/>
      <c r="B217" s="123">
        <f t="shared" si="28"/>
        <v>17</v>
      </c>
      <c r="C217" s="117">
        <f t="shared" si="27"/>
        <v>17</v>
      </c>
      <c r="D217" s="105">
        <v>0</v>
      </c>
      <c r="E217" s="106">
        <v>0</v>
      </c>
      <c r="F217" s="107">
        <v>0</v>
      </c>
      <c r="G217" s="118">
        <f t="shared" ref="G217:G232" si="29">C217*($E$4+9)*$F$4</f>
        <v>115362</v>
      </c>
      <c r="H217" s="87">
        <f t="shared" ref="H217:H233" si="30">G217/1728</f>
        <v>66.760000000000005</v>
      </c>
      <c r="I217" s="90">
        <f t="shared" si="26"/>
        <v>46144.800000000003</v>
      </c>
      <c r="J217" s="87">
        <f t="shared" si="26"/>
        <v>26.7</v>
      </c>
      <c r="K217" s="10"/>
      <c r="L217" s="10"/>
      <c r="M217" s="10"/>
      <c r="N217" s="10"/>
      <c r="O217" s="10"/>
      <c r="P217" s="10"/>
      <c r="Q217" s="91"/>
    </row>
    <row r="218" spans="1:17" x14ac:dyDescent="0.35">
      <c r="A218" s="252"/>
      <c r="B218" s="123">
        <f t="shared" si="28"/>
        <v>16</v>
      </c>
      <c r="C218" s="117">
        <f t="shared" si="27"/>
        <v>16</v>
      </c>
      <c r="D218" s="105">
        <v>0</v>
      </c>
      <c r="E218" s="106">
        <v>0</v>
      </c>
      <c r="F218" s="107">
        <v>0</v>
      </c>
      <c r="G218" s="118">
        <f t="shared" si="29"/>
        <v>108576</v>
      </c>
      <c r="H218" s="87">
        <f t="shared" si="30"/>
        <v>62.83</v>
      </c>
      <c r="I218" s="90">
        <f t="shared" ref="I218:J233" si="31">G218*0.4</f>
        <v>43430.400000000001</v>
      </c>
      <c r="J218" s="87">
        <f t="shared" si="31"/>
        <v>25.13</v>
      </c>
      <c r="K218" s="10"/>
      <c r="L218" s="10"/>
      <c r="M218" s="10"/>
      <c r="N218" s="10"/>
      <c r="O218" s="10"/>
      <c r="P218" s="10"/>
      <c r="Q218" s="91"/>
    </row>
    <row r="219" spans="1:17" x14ac:dyDescent="0.35">
      <c r="A219" s="252"/>
      <c r="B219" s="123">
        <f t="shared" si="28"/>
        <v>15</v>
      </c>
      <c r="C219" s="117">
        <f t="shared" si="27"/>
        <v>15</v>
      </c>
      <c r="D219" s="105">
        <v>0</v>
      </c>
      <c r="E219" s="106">
        <v>0</v>
      </c>
      <c r="F219" s="107">
        <v>0</v>
      </c>
      <c r="G219" s="118">
        <f t="shared" si="29"/>
        <v>101790</v>
      </c>
      <c r="H219" s="87">
        <f t="shared" si="30"/>
        <v>58.91</v>
      </c>
      <c r="I219" s="90">
        <f t="shared" si="31"/>
        <v>40716</v>
      </c>
      <c r="J219" s="87">
        <f t="shared" si="31"/>
        <v>23.56</v>
      </c>
      <c r="K219" s="10"/>
      <c r="L219" s="10"/>
      <c r="M219" s="10"/>
      <c r="N219" s="10"/>
      <c r="O219" s="10"/>
      <c r="P219" s="10"/>
      <c r="Q219" s="91"/>
    </row>
    <row r="220" spans="1:17" x14ac:dyDescent="0.35">
      <c r="A220" s="252"/>
      <c r="B220" s="123">
        <f t="shared" si="28"/>
        <v>14</v>
      </c>
      <c r="C220" s="117">
        <f t="shared" si="27"/>
        <v>14</v>
      </c>
      <c r="D220" s="105">
        <v>0</v>
      </c>
      <c r="E220" s="106">
        <v>0</v>
      </c>
      <c r="F220" s="107">
        <v>0</v>
      </c>
      <c r="G220" s="118">
        <f t="shared" si="29"/>
        <v>95004</v>
      </c>
      <c r="H220" s="87">
        <f t="shared" si="30"/>
        <v>54.98</v>
      </c>
      <c r="I220" s="90">
        <f t="shared" si="31"/>
        <v>38001.599999999999</v>
      </c>
      <c r="J220" s="87">
        <f t="shared" si="31"/>
        <v>21.99</v>
      </c>
      <c r="K220" s="10"/>
      <c r="L220" s="10"/>
      <c r="M220" s="10"/>
      <c r="N220" s="10"/>
      <c r="O220" s="10"/>
      <c r="P220" s="10"/>
      <c r="Q220" s="91"/>
    </row>
    <row r="221" spans="1:17" x14ac:dyDescent="0.35">
      <c r="A221" s="252"/>
      <c r="B221" s="123">
        <f t="shared" si="28"/>
        <v>13</v>
      </c>
      <c r="C221" s="117">
        <f t="shared" si="27"/>
        <v>13</v>
      </c>
      <c r="D221" s="105">
        <v>0</v>
      </c>
      <c r="E221" s="106">
        <v>0</v>
      </c>
      <c r="F221" s="107">
        <v>0</v>
      </c>
      <c r="G221" s="118">
        <f t="shared" si="29"/>
        <v>88218</v>
      </c>
      <c r="H221" s="87">
        <f t="shared" si="30"/>
        <v>51.05</v>
      </c>
      <c r="I221" s="90">
        <f t="shared" si="31"/>
        <v>35287.199999999997</v>
      </c>
      <c r="J221" s="87">
        <f t="shared" si="31"/>
        <v>20.420000000000002</v>
      </c>
      <c r="K221" s="10"/>
      <c r="L221" s="10"/>
      <c r="M221" s="10"/>
      <c r="N221" s="10"/>
      <c r="O221" s="10"/>
      <c r="P221" s="10"/>
      <c r="Q221" s="91"/>
    </row>
    <row r="222" spans="1:17" x14ac:dyDescent="0.35">
      <c r="A222" s="252"/>
      <c r="B222" s="123">
        <f t="shared" si="28"/>
        <v>12</v>
      </c>
      <c r="C222" s="117">
        <f t="shared" si="27"/>
        <v>12</v>
      </c>
      <c r="D222" s="105">
        <v>0</v>
      </c>
      <c r="E222" s="106">
        <v>0</v>
      </c>
      <c r="F222" s="107">
        <v>0</v>
      </c>
      <c r="G222" s="118">
        <f t="shared" si="29"/>
        <v>81432</v>
      </c>
      <c r="H222" s="87">
        <f t="shared" si="30"/>
        <v>47.13</v>
      </c>
      <c r="I222" s="90">
        <f t="shared" si="31"/>
        <v>32572.799999999999</v>
      </c>
      <c r="J222" s="87">
        <f t="shared" si="31"/>
        <v>18.850000000000001</v>
      </c>
      <c r="K222" s="10"/>
      <c r="L222" s="10"/>
      <c r="M222" s="10"/>
      <c r="N222" s="10"/>
      <c r="O222" s="10"/>
      <c r="P222" s="10"/>
      <c r="Q222" s="91"/>
    </row>
    <row r="223" spans="1:17" x14ac:dyDescent="0.35">
      <c r="A223" s="252"/>
      <c r="B223" s="123">
        <f t="shared" si="28"/>
        <v>11</v>
      </c>
      <c r="C223" s="117">
        <f t="shared" si="27"/>
        <v>11</v>
      </c>
      <c r="D223" s="105">
        <v>0</v>
      </c>
      <c r="E223" s="106">
        <v>0</v>
      </c>
      <c r="F223" s="107">
        <v>0</v>
      </c>
      <c r="G223" s="118">
        <f t="shared" si="29"/>
        <v>74646</v>
      </c>
      <c r="H223" s="87">
        <f t="shared" si="30"/>
        <v>43.2</v>
      </c>
      <c r="I223" s="90">
        <f t="shared" si="31"/>
        <v>29858.400000000001</v>
      </c>
      <c r="J223" s="87">
        <f t="shared" si="31"/>
        <v>17.28</v>
      </c>
      <c r="K223" s="10"/>
      <c r="L223" s="10"/>
      <c r="M223" s="10"/>
      <c r="N223" s="10"/>
      <c r="O223" s="10"/>
      <c r="P223" s="10"/>
      <c r="Q223" s="91"/>
    </row>
    <row r="224" spans="1:17" x14ac:dyDescent="0.35">
      <c r="A224" s="252"/>
      <c r="B224" s="123">
        <f t="shared" si="28"/>
        <v>10</v>
      </c>
      <c r="C224" s="117">
        <f t="shared" si="27"/>
        <v>10</v>
      </c>
      <c r="D224" s="105">
        <v>0</v>
      </c>
      <c r="E224" s="106">
        <v>0</v>
      </c>
      <c r="F224" s="107">
        <v>0</v>
      </c>
      <c r="G224" s="118">
        <f t="shared" si="29"/>
        <v>67860</v>
      </c>
      <c r="H224" s="87">
        <f t="shared" si="30"/>
        <v>39.270000000000003</v>
      </c>
      <c r="I224" s="90">
        <f t="shared" si="31"/>
        <v>27144</v>
      </c>
      <c r="J224" s="87">
        <f t="shared" si="31"/>
        <v>15.71</v>
      </c>
      <c r="K224" s="10"/>
      <c r="L224" s="10"/>
      <c r="M224" s="10"/>
      <c r="N224" s="10"/>
      <c r="O224" s="10"/>
      <c r="P224" s="10"/>
      <c r="Q224" s="91"/>
    </row>
    <row r="225" spans="1:17" x14ac:dyDescent="0.35">
      <c r="A225" s="252"/>
      <c r="B225" s="123">
        <f t="shared" si="28"/>
        <v>9</v>
      </c>
      <c r="C225" s="117">
        <f t="shared" si="27"/>
        <v>9</v>
      </c>
      <c r="D225" s="105">
        <v>0</v>
      </c>
      <c r="E225" s="106">
        <v>0</v>
      </c>
      <c r="F225" s="107">
        <v>0</v>
      </c>
      <c r="G225" s="118">
        <f t="shared" si="29"/>
        <v>61074</v>
      </c>
      <c r="H225" s="87">
        <f t="shared" si="30"/>
        <v>35.340000000000003</v>
      </c>
      <c r="I225" s="90">
        <f t="shared" si="31"/>
        <v>24429.599999999999</v>
      </c>
      <c r="J225" s="87">
        <f t="shared" si="31"/>
        <v>14.14</v>
      </c>
      <c r="K225" s="10"/>
      <c r="L225" s="10"/>
      <c r="M225" s="10"/>
      <c r="N225" s="10"/>
      <c r="O225" s="10"/>
      <c r="P225" s="10"/>
      <c r="Q225" s="91"/>
    </row>
    <row r="226" spans="1:17" x14ac:dyDescent="0.35">
      <c r="A226" s="252"/>
      <c r="B226" s="123">
        <f t="shared" si="28"/>
        <v>8</v>
      </c>
      <c r="C226" s="117">
        <f t="shared" si="27"/>
        <v>8</v>
      </c>
      <c r="D226" s="105">
        <v>0</v>
      </c>
      <c r="E226" s="106">
        <v>0</v>
      </c>
      <c r="F226" s="107">
        <v>0</v>
      </c>
      <c r="G226" s="118">
        <f t="shared" si="29"/>
        <v>54288</v>
      </c>
      <c r="H226" s="87">
        <f t="shared" si="30"/>
        <v>31.42</v>
      </c>
      <c r="I226" s="90">
        <f t="shared" si="31"/>
        <v>21715.200000000001</v>
      </c>
      <c r="J226" s="87">
        <f t="shared" si="31"/>
        <v>12.57</v>
      </c>
      <c r="K226" s="10"/>
      <c r="L226" s="10"/>
      <c r="M226" s="10"/>
      <c r="N226" s="10"/>
      <c r="O226" s="10"/>
      <c r="P226" s="10"/>
      <c r="Q226" s="91"/>
    </row>
    <row r="227" spans="1:17" x14ac:dyDescent="0.35">
      <c r="A227" s="252"/>
      <c r="B227" s="123">
        <f t="shared" si="28"/>
        <v>7</v>
      </c>
      <c r="C227" s="117">
        <f t="shared" si="27"/>
        <v>7</v>
      </c>
      <c r="D227" s="105">
        <v>0</v>
      </c>
      <c r="E227" s="106">
        <v>0</v>
      </c>
      <c r="F227" s="107">
        <v>0</v>
      </c>
      <c r="G227" s="118">
        <f t="shared" si="29"/>
        <v>47502</v>
      </c>
      <c r="H227" s="87">
        <f t="shared" si="30"/>
        <v>27.49</v>
      </c>
      <c r="I227" s="90">
        <f t="shared" si="31"/>
        <v>19000.8</v>
      </c>
      <c r="J227" s="87">
        <f t="shared" si="31"/>
        <v>11</v>
      </c>
      <c r="K227" s="10"/>
      <c r="L227" s="10"/>
      <c r="M227" s="10"/>
      <c r="N227" s="10"/>
      <c r="O227" s="10"/>
      <c r="P227" s="10"/>
      <c r="Q227" s="91"/>
    </row>
    <row r="228" spans="1:17" x14ac:dyDescent="0.35">
      <c r="A228" s="252"/>
      <c r="B228" s="123">
        <f t="shared" si="28"/>
        <v>6</v>
      </c>
      <c r="C228" s="117">
        <f t="shared" si="27"/>
        <v>6</v>
      </c>
      <c r="D228" s="105">
        <v>0</v>
      </c>
      <c r="E228" s="106">
        <v>0</v>
      </c>
      <c r="F228" s="107">
        <v>0</v>
      </c>
      <c r="G228" s="118">
        <f t="shared" si="29"/>
        <v>40716</v>
      </c>
      <c r="H228" s="87">
        <f t="shared" si="30"/>
        <v>23.56</v>
      </c>
      <c r="I228" s="90">
        <f t="shared" si="31"/>
        <v>16286.4</v>
      </c>
      <c r="J228" s="87">
        <f t="shared" si="31"/>
        <v>9.42</v>
      </c>
      <c r="K228" s="10"/>
      <c r="L228" s="10"/>
      <c r="M228" s="10"/>
      <c r="N228" s="10"/>
      <c r="O228" s="10"/>
      <c r="P228" s="10"/>
      <c r="Q228" s="91"/>
    </row>
    <row r="229" spans="1:17" x14ac:dyDescent="0.35">
      <c r="A229" s="252"/>
      <c r="B229" s="123">
        <f t="shared" si="28"/>
        <v>5</v>
      </c>
      <c r="C229" s="117">
        <f t="shared" si="27"/>
        <v>5</v>
      </c>
      <c r="D229" s="105">
        <v>0</v>
      </c>
      <c r="E229" s="106">
        <v>0</v>
      </c>
      <c r="F229" s="107">
        <v>0</v>
      </c>
      <c r="G229" s="118">
        <f t="shared" si="29"/>
        <v>33930</v>
      </c>
      <c r="H229" s="87">
        <f t="shared" si="30"/>
        <v>19.64</v>
      </c>
      <c r="I229" s="90">
        <f t="shared" si="31"/>
        <v>13572</v>
      </c>
      <c r="J229" s="87">
        <f t="shared" si="31"/>
        <v>7.86</v>
      </c>
      <c r="K229" s="10"/>
      <c r="L229" s="10"/>
      <c r="M229" s="10"/>
      <c r="N229" s="10"/>
      <c r="O229" s="10"/>
      <c r="P229" s="10"/>
      <c r="Q229" s="91"/>
    </row>
    <row r="230" spans="1:17" x14ac:dyDescent="0.35">
      <c r="A230" s="252"/>
      <c r="B230" s="123">
        <f t="shared" si="28"/>
        <v>4</v>
      </c>
      <c r="C230" s="117">
        <f t="shared" si="27"/>
        <v>4</v>
      </c>
      <c r="D230" s="105">
        <v>0</v>
      </c>
      <c r="E230" s="106">
        <v>0</v>
      </c>
      <c r="F230" s="107">
        <v>0</v>
      </c>
      <c r="G230" s="118">
        <f t="shared" si="29"/>
        <v>27144</v>
      </c>
      <c r="H230" s="87">
        <f t="shared" si="30"/>
        <v>15.71</v>
      </c>
      <c r="I230" s="90">
        <f t="shared" si="31"/>
        <v>10857.6</v>
      </c>
      <c r="J230" s="87">
        <f t="shared" si="31"/>
        <v>6.28</v>
      </c>
      <c r="K230" s="10"/>
      <c r="L230" s="10"/>
      <c r="M230" s="10"/>
      <c r="N230" s="10"/>
      <c r="O230" s="10"/>
      <c r="P230" s="10"/>
      <c r="Q230" s="91"/>
    </row>
    <row r="231" spans="1:17" x14ac:dyDescent="0.35">
      <c r="A231" s="252"/>
      <c r="B231" s="123">
        <f t="shared" si="28"/>
        <v>3</v>
      </c>
      <c r="C231" s="117">
        <f t="shared" si="27"/>
        <v>3</v>
      </c>
      <c r="D231" s="105">
        <v>0</v>
      </c>
      <c r="E231" s="106">
        <v>0</v>
      </c>
      <c r="F231" s="107">
        <v>0</v>
      </c>
      <c r="G231" s="118">
        <f t="shared" si="29"/>
        <v>20358</v>
      </c>
      <c r="H231" s="87">
        <f t="shared" si="30"/>
        <v>11.78</v>
      </c>
      <c r="I231" s="90">
        <f t="shared" si="31"/>
        <v>8143.2</v>
      </c>
      <c r="J231" s="87">
        <f t="shared" si="31"/>
        <v>4.71</v>
      </c>
      <c r="K231" s="10"/>
      <c r="L231" s="10"/>
      <c r="M231" s="10"/>
      <c r="N231" s="10"/>
      <c r="O231" s="10"/>
      <c r="P231" s="10"/>
      <c r="Q231" s="91"/>
    </row>
    <row r="232" spans="1:17" x14ac:dyDescent="0.35">
      <c r="A232" s="252"/>
      <c r="B232" s="123">
        <f>B233+1</f>
        <v>2</v>
      </c>
      <c r="C232" s="117">
        <f>C233+1</f>
        <v>2</v>
      </c>
      <c r="D232" s="105">
        <v>0</v>
      </c>
      <c r="E232" s="106">
        <v>0</v>
      </c>
      <c r="F232" s="107">
        <v>0</v>
      </c>
      <c r="G232" s="90">
        <f t="shared" si="29"/>
        <v>13572</v>
      </c>
      <c r="H232" s="87">
        <f t="shared" si="30"/>
        <v>7.85</v>
      </c>
      <c r="I232" s="90">
        <f t="shared" si="31"/>
        <v>5428.8</v>
      </c>
      <c r="J232" s="87">
        <f t="shared" si="31"/>
        <v>3.14</v>
      </c>
      <c r="K232" s="10"/>
      <c r="L232" s="10"/>
      <c r="M232" s="10"/>
      <c r="N232" s="10"/>
      <c r="O232" s="10"/>
      <c r="P232" s="10"/>
      <c r="Q232" s="91"/>
    </row>
    <row r="233" spans="1:17" x14ac:dyDescent="0.35">
      <c r="A233" s="252"/>
      <c r="B233" s="121">
        <v>1</v>
      </c>
      <c r="C233" s="119">
        <v>1</v>
      </c>
      <c r="D233" s="108">
        <v>0</v>
      </c>
      <c r="E233" s="109">
        <v>0</v>
      </c>
      <c r="F233" s="110">
        <v>0</v>
      </c>
      <c r="G233" s="95">
        <f>C233*($E$4+9)*$F$4</f>
        <v>6786</v>
      </c>
      <c r="H233" s="96">
        <f t="shared" si="30"/>
        <v>3.93</v>
      </c>
      <c r="I233" s="95">
        <f t="shared" si="31"/>
        <v>2714.4</v>
      </c>
      <c r="J233" s="96">
        <f t="shared" si="31"/>
        <v>1.57</v>
      </c>
      <c r="K233" s="10"/>
      <c r="L233" s="10"/>
      <c r="M233" s="10"/>
      <c r="N233" s="10"/>
      <c r="O233" s="10"/>
      <c r="P233" s="10"/>
      <c r="Q233" s="91"/>
    </row>
    <row r="234" spans="1:17" x14ac:dyDescent="0.3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91"/>
    </row>
    <row r="235" spans="1:17" x14ac:dyDescent="0.3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x14ac:dyDescent="0.35">
      <c r="A236" s="10"/>
      <c r="B236" s="10"/>
      <c r="C236" s="10" t="s">
        <v>15</v>
      </c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91"/>
      <c r="Q236" s="10"/>
    </row>
    <row r="237" spans="1:17" x14ac:dyDescent="0.3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x14ac:dyDescent="0.3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1:17" x14ac:dyDescent="0.3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1:17" x14ac:dyDescent="0.3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1:17" x14ac:dyDescent="0.3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  <row r="242" spans="1:17" x14ac:dyDescent="0.3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</row>
    <row r="243" spans="1:17" x14ac:dyDescent="0.3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</row>
    <row r="244" spans="1:17" x14ac:dyDescent="0.3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</row>
    <row r="245" spans="1:17" x14ac:dyDescent="0.3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</row>
    <row r="246" spans="1:17" x14ac:dyDescent="0.3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</row>
    <row r="247" spans="1:17" x14ac:dyDescent="0.3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</row>
    <row r="248" spans="1:17" x14ac:dyDescent="0.3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</row>
    <row r="249" spans="1:17" x14ac:dyDescent="0.3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</row>
    <row r="250" spans="1:17" x14ac:dyDescent="0.3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</row>
    <row r="251" spans="1:17" x14ac:dyDescent="0.3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</row>
    <row r="252" spans="1:17" x14ac:dyDescent="0.3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</row>
    <row r="253" spans="1:17" x14ac:dyDescent="0.3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</row>
    <row r="254" spans="1:17" x14ac:dyDescent="0.3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</row>
    <row r="255" spans="1:17" x14ac:dyDescent="0.3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</row>
    <row r="257" spans="1:17" x14ac:dyDescent="0.3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</row>
    <row r="258" spans="1:17" x14ac:dyDescent="0.3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</row>
    <row r="259" spans="1:17" x14ac:dyDescent="0.3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</row>
    <row r="260" spans="1:17" x14ac:dyDescent="0.3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</row>
    <row r="261" spans="1:17" x14ac:dyDescent="0.3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</row>
    <row r="262" spans="1:17" x14ac:dyDescent="0.3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</row>
    <row r="263" spans="1:17" x14ac:dyDescent="0.3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</row>
    <row r="264" spans="1:17" x14ac:dyDescent="0.3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</row>
    <row r="265" spans="1:17" x14ac:dyDescent="0.3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</row>
    <row r="266" spans="1:17" x14ac:dyDescent="0.3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</row>
    <row r="267" spans="1:17" x14ac:dyDescent="0.3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</row>
    <row r="268" spans="1:17" x14ac:dyDescent="0.3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</row>
    <row r="269" spans="1:17" x14ac:dyDescent="0.3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</row>
    <row r="270" spans="1:17" x14ac:dyDescent="0.3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</row>
    <row r="271" spans="1:17" x14ac:dyDescent="0.3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</row>
    <row r="272" spans="1:17" x14ac:dyDescent="0.3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</row>
    <row r="273" spans="1:17" x14ac:dyDescent="0.3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</row>
    <row r="274" spans="1:17" x14ac:dyDescent="0.3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</row>
    <row r="275" spans="1:17" x14ac:dyDescent="0.3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</row>
    <row r="276" spans="1:17" x14ac:dyDescent="0.3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</row>
    <row r="278" spans="1:17" x14ac:dyDescent="0.3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</row>
    <row r="279" spans="1:17" x14ac:dyDescent="0.3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</row>
    <row r="280" spans="1:17" x14ac:dyDescent="0.3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</row>
    <row r="281" spans="1:17" x14ac:dyDescent="0.3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</row>
    <row r="282" spans="1:17" x14ac:dyDescent="0.3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</row>
    <row r="283" spans="1:17" x14ac:dyDescent="0.3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</row>
    <row r="284" spans="1:17" x14ac:dyDescent="0.3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</row>
    <row r="285" spans="1:17" x14ac:dyDescent="0.3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</row>
    <row r="286" spans="1:17" x14ac:dyDescent="0.3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</row>
    <row r="287" spans="1:17" x14ac:dyDescent="0.3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</row>
    <row r="288" spans="1:17" x14ac:dyDescent="0.3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</row>
    <row r="289" spans="1:17" x14ac:dyDescent="0.3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</row>
    <row r="290" spans="1:17" x14ac:dyDescent="0.3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</row>
    <row r="291" spans="1:17" x14ac:dyDescent="0.3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P291" s="10"/>
      <c r="Q291" s="10"/>
    </row>
    <row r="292" spans="1:17" x14ac:dyDescent="0.3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P292" s="10"/>
      <c r="Q292" s="10"/>
    </row>
    <row r="293" spans="1:17" x14ac:dyDescent="0.3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P293" s="10"/>
      <c r="Q293" s="10"/>
    </row>
    <row r="294" spans="1:17" x14ac:dyDescent="0.3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P294" s="10"/>
      <c r="Q294" s="10"/>
    </row>
    <row r="295" spans="1:17" x14ac:dyDescent="0.3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P295" s="10"/>
      <c r="Q295" s="10"/>
    </row>
    <row r="296" spans="1:17" x14ac:dyDescent="0.3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P296" s="10"/>
      <c r="Q296" s="10"/>
    </row>
    <row r="297" spans="1:17" x14ac:dyDescent="0.3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P297" s="10"/>
      <c r="Q297" s="10"/>
    </row>
    <row r="298" spans="1:17" x14ac:dyDescent="0.3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P298" s="10"/>
      <c r="Q298" s="10"/>
    </row>
    <row r="299" spans="1:17" x14ac:dyDescent="0.3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P299" s="10"/>
      <c r="Q299" s="10"/>
    </row>
    <row r="300" spans="1:17" x14ac:dyDescent="0.3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P300" s="10"/>
      <c r="Q300" s="10"/>
    </row>
    <row r="301" spans="1:17" x14ac:dyDescent="0.3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P301" s="10"/>
      <c r="Q301" s="10"/>
    </row>
    <row r="302" spans="1:17" x14ac:dyDescent="0.3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P302" s="10"/>
      <c r="Q302" s="10"/>
    </row>
    <row r="303" spans="1:17" x14ac:dyDescent="0.3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P303" s="10"/>
      <c r="Q303" s="10"/>
    </row>
    <row r="304" spans="1:17" x14ac:dyDescent="0.3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P304" s="10"/>
      <c r="Q304" s="10"/>
    </row>
    <row r="305" spans="1:17" x14ac:dyDescent="0.3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P305" s="10"/>
      <c r="Q305" s="10"/>
    </row>
    <row r="306" spans="1:17" x14ac:dyDescent="0.3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P306" s="10"/>
      <c r="Q306" s="10"/>
    </row>
    <row r="307" spans="1:17" x14ac:dyDescent="0.3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P307" s="10"/>
      <c r="Q307" s="10"/>
    </row>
    <row r="308" spans="1:17" x14ac:dyDescent="0.3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P308" s="10"/>
      <c r="Q308" s="10"/>
    </row>
    <row r="309" spans="1:17" x14ac:dyDescent="0.3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P309" s="10"/>
      <c r="Q309" s="10"/>
    </row>
    <row r="310" spans="1:17" x14ac:dyDescent="0.3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P310" s="10"/>
      <c r="Q310" s="10"/>
    </row>
    <row r="311" spans="1:17" x14ac:dyDescent="0.3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P311" s="10"/>
      <c r="Q311" s="10"/>
    </row>
    <row r="312" spans="1:17" x14ac:dyDescent="0.3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P312" s="10"/>
      <c r="Q312" s="10"/>
    </row>
    <row r="313" spans="1:17" x14ac:dyDescent="0.3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P313" s="10"/>
      <c r="Q313" s="10"/>
    </row>
    <row r="314" spans="1:17" x14ac:dyDescent="0.3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P314" s="10"/>
      <c r="Q314" s="10"/>
    </row>
    <row r="315" spans="1:17" x14ac:dyDescent="0.3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P315" s="10"/>
      <c r="Q315" s="10"/>
    </row>
    <row r="316" spans="1:17" x14ac:dyDescent="0.3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P316" s="10"/>
      <c r="Q316" s="10"/>
    </row>
    <row r="317" spans="1:17" x14ac:dyDescent="0.3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P317" s="10"/>
      <c r="Q317" s="10"/>
    </row>
    <row r="318" spans="1:17" x14ac:dyDescent="0.3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P318" s="10"/>
      <c r="Q318" s="10"/>
    </row>
    <row r="319" spans="1:17" x14ac:dyDescent="0.3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P319" s="10"/>
      <c r="Q319" s="10"/>
    </row>
    <row r="320" spans="1:17" x14ac:dyDescent="0.3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P320" s="10"/>
      <c r="Q320" s="10"/>
    </row>
    <row r="321" spans="1:17" x14ac:dyDescent="0.3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P321" s="10"/>
      <c r="Q321" s="10"/>
    </row>
    <row r="322" spans="1:17" x14ac:dyDescent="0.3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P322" s="10"/>
      <c r="Q322" s="10"/>
    </row>
    <row r="323" spans="1:17" x14ac:dyDescent="0.3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P323" s="10"/>
      <c r="Q323" s="10"/>
    </row>
    <row r="324" spans="1:17" x14ac:dyDescent="0.3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P324" s="10"/>
      <c r="Q324" s="10"/>
    </row>
    <row r="325" spans="1:17" x14ac:dyDescent="0.3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P325" s="10"/>
      <c r="Q325" s="10"/>
    </row>
    <row r="326" spans="1:17" x14ac:dyDescent="0.3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P326" s="10"/>
      <c r="Q326" s="10"/>
    </row>
    <row r="327" spans="1:17" x14ac:dyDescent="0.3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P327" s="10"/>
      <c r="Q327" s="10"/>
    </row>
    <row r="328" spans="1:17" x14ac:dyDescent="0.3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P328" s="10"/>
      <c r="Q328" s="10"/>
    </row>
    <row r="329" spans="1:17" x14ac:dyDescent="0.3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P329" s="10"/>
      <c r="Q329" s="10"/>
    </row>
    <row r="330" spans="1:17" x14ac:dyDescent="0.3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P330" s="10"/>
      <c r="Q330" s="10"/>
    </row>
    <row r="331" spans="1:17" x14ac:dyDescent="0.3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P331" s="10"/>
      <c r="Q331" s="10"/>
    </row>
    <row r="332" spans="1:17" x14ac:dyDescent="0.3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P332" s="10"/>
      <c r="Q332" s="10"/>
    </row>
    <row r="333" spans="1:17" x14ac:dyDescent="0.3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P333" s="10"/>
      <c r="Q333" s="10"/>
    </row>
    <row r="334" spans="1:17" x14ac:dyDescent="0.3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P334" s="10"/>
      <c r="Q334" s="10"/>
    </row>
    <row r="335" spans="1:17" x14ac:dyDescent="0.3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P335" s="10"/>
      <c r="Q335" s="10"/>
    </row>
    <row r="336" spans="1:17" x14ac:dyDescent="0.3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P336" s="10"/>
      <c r="Q336" s="10"/>
    </row>
    <row r="337" spans="1:17" x14ac:dyDescent="0.3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P337" s="10"/>
      <c r="Q337" s="10"/>
    </row>
    <row r="338" spans="1:17" x14ac:dyDescent="0.3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P338" s="10"/>
      <c r="Q338" s="10"/>
    </row>
    <row r="339" spans="1:17" x14ac:dyDescent="0.3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P339" s="10"/>
      <c r="Q339" s="10"/>
    </row>
    <row r="340" spans="1:17" x14ac:dyDescent="0.3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P340" s="10"/>
      <c r="Q340" s="10"/>
    </row>
    <row r="341" spans="1:17" x14ac:dyDescent="0.3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P341" s="10"/>
      <c r="Q341" s="10"/>
    </row>
    <row r="342" spans="1:17" x14ac:dyDescent="0.3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P342" s="10"/>
      <c r="Q342" s="10"/>
    </row>
    <row r="343" spans="1:17" x14ac:dyDescent="0.3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P343" s="10"/>
      <c r="Q343" s="10"/>
    </row>
    <row r="344" spans="1:17" x14ac:dyDescent="0.3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P344" s="10"/>
      <c r="Q344" s="10"/>
    </row>
    <row r="345" spans="1:17" x14ac:dyDescent="0.3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P345" s="10"/>
      <c r="Q345" s="10"/>
    </row>
    <row r="346" spans="1:17" x14ac:dyDescent="0.3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P346" s="10"/>
      <c r="Q346" s="10"/>
    </row>
    <row r="347" spans="1:17" x14ac:dyDescent="0.3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P347" s="10"/>
      <c r="Q347" s="10"/>
    </row>
    <row r="348" spans="1:17" x14ac:dyDescent="0.3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P348" s="10"/>
      <c r="Q348" s="10"/>
    </row>
    <row r="349" spans="1:17" x14ac:dyDescent="0.3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P349" s="10"/>
      <c r="Q349" s="10"/>
    </row>
    <row r="350" spans="1:17" x14ac:dyDescent="0.3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P350" s="10"/>
      <c r="Q350" s="10"/>
    </row>
    <row r="351" spans="1:17" x14ac:dyDescent="0.3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P351" s="10"/>
      <c r="Q351" s="10"/>
    </row>
    <row r="352" spans="1:17" x14ac:dyDescent="0.3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P352" s="10"/>
      <c r="Q352" s="10"/>
    </row>
    <row r="353" spans="1:17" x14ac:dyDescent="0.3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P353" s="10"/>
      <c r="Q353" s="10"/>
    </row>
    <row r="354" spans="1:17" x14ac:dyDescent="0.3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P354" s="10"/>
      <c r="Q354" s="10"/>
    </row>
    <row r="355" spans="1:17" x14ac:dyDescent="0.3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P355" s="10"/>
      <c r="Q355" s="10"/>
    </row>
    <row r="356" spans="1:17" x14ac:dyDescent="0.3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P356" s="10"/>
      <c r="Q356" s="10"/>
    </row>
    <row r="357" spans="1:17" x14ac:dyDescent="0.3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P357" s="10"/>
      <c r="Q357" s="10"/>
    </row>
    <row r="358" spans="1:17" x14ac:dyDescent="0.3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P358" s="10"/>
      <c r="Q358" s="10"/>
    </row>
    <row r="359" spans="1:17" x14ac:dyDescent="0.3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P359" s="10"/>
      <c r="Q359" s="10"/>
    </row>
    <row r="360" spans="1:17" x14ac:dyDescent="0.3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P360" s="10"/>
      <c r="Q360" s="10"/>
    </row>
    <row r="361" spans="1:17" x14ac:dyDescent="0.3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P361" s="10"/>
      <c r="Q361" s="10"/>
    </row>
    <row r="362" spans="1:17" x14ac:dyDescent="0.3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P362" s="10"/>
      <c r="Q362" s="10"/>
    </row>
    <row r="363" spans="1:17" x14ac:dyDescent="0.3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P363" s="10"/>
      <c r="Q363" s="10"/>
    </row>
    <row r="364" spans="1:17" x14ac:dyDescent="0.3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P364" s="10"/>
      <c r="Q364" s="10"/>
    </row>
    <row r="365" spans="1:17" x14ac:dyDescent="0.3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P365" s="10"/>
      <c r="Q365" s="10"/>
    </row>
    <row r="366" spans="1:17" x14ac:dyDescent="0.3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P366" s="10"/>
      <c r="Q366" s="10"/>
    </row>
    <row r="367" spans="1:17" x14ac:dyDescent="0.3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P367" s="10"/>
      <c r="Q367" s="10"/>
    </row>
    <row r="368" spans="1:17" x14ac:dyDescent="0.35">
      <c r="A368" s="10"/>
      <c r="B368" s="10"/>
      <c r="K368" s="10"/>
      <c r="L368" s="10"/>
      <c r="M368" s="10"/>
      <c r="P368" s="10"/>
      <c r="Q368" s="10"/>
    </row>
  </sheetData>
  <mergeCells count="8">
    <mergeCell ref="I8:J8"/>
    <mergeCell ref="M9:N9"/>
    <mergeCell ref="A100:A143"/>
    <mergeCell ref="A10:A99"/>
    <mergeCell ref="A144:A233"/>
    <mergeCell ref="D1:G1"/>
    <mergeCell ref="D8:F8"/>
    <mergeCell ref="G8:H8"/>
  </mergeCells>
  <phoneticPr fontId="1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 codeName="Sheet2"/>
  <dimension ref="A1:W506"/>
  <sheetViews>
    <sheetView showGridLines="0" showZeros="0" zoomScale="75" zoomScaleNormal="75" workbookViewId="0">
      <selection activeCell="C3" sqref="C3:E3"/>
    </sheetView>
  </sheetViews>
  <sheetFormatPr defaultColWidth="8.81640625" defaultRowHeight="14.5" x14ac:dyDescent="0.35"/>
  <cols>
    <col min="1" max="1" width="1.1796875" style="10" customWidth="1"/>
    <col min="2" max="2" width="17.54296875" style="10" customWidth="1"/>
    <col min="3" max="3" width="15.81640625" style="10" customWidth="1"/>
    <col min="4" max="4" width="17.54296875" style="10" customWidth="1"/>
    <col min="5" max="5" width="17.1796875" style="10" customWidth="1"/>
    <col min="6" max="6" width="3.7265625" style="10" customWidth="1"/>
    <col min="7" max="7" width="14.54296875" style="10" customWidth="1"/>
    <col min="8" max="8" width="18.1796875" style="10" customWidth="1"/>
    <col min="9" max="9" width="18.54296875" style="10" customWidth="1"/>
    <col min="10" max="10" width="12.81640625" style="10" customWidth="1"/>
    <col min="11" max="11" width="11.26953125" style="10" customWidth="1"/>
    <col min="12" max="12" width="0.81640625" style="10" customWidth="1"/>
    <col min="13" max="13" width="10.26953125" style="10" customWidth="1"/>
    <col min="14" max="14" width="9.453125" style="10" customWidth="1"/>
    <col min="15" max="15" width="9.81640625" style="10" customWidth="1"/>
    <col min="16" max="16" width="17.81640625" style="164" customWidth="1"/>
    <col min="17" max="17" width="9" style="10" customWidth="1"/>
    <col min="18" max="18" width="12" style="164" customWidth="1"/>
    <col min="19" max="16384" width="8.81640625" style="10"/>
  </cols>
  <sheetData>
    <row r="1" spans="2:23" ht="27.75" customHeight="1" x14ac:dyDescent="0.35">
      <c r="B1" s="238" t="s">
        <v>49</v>
      </c>
      <c r="C1" s="238"/>
      <c r="D1" s="238"/>
      <c r="E1" s="238"/>
      <c r="F1" s="239" t="s">
        <v>79</v>
      </c>
      <c r="G1" s="239"/>
      <c r="H1" s="239"/>
      <c r="I1" s="239"/>
      <c r="J1" s="196"/>
      <c r="K1" s="196"/>
      <c r="L1" s="196"/>
      <c r="M1" s="196"/>
      <c r="N1" s="197"/>
      <c r="O1" s="197"/>
      <c r="P1" s="197"/>
      <c r="Q1" s="197"/>
      <c r="R1" s="197"/>
      <c r="S1" s="197"/>
      <c r="T1" s="173"/>
      <c r="U1" s="173"/>
      <c r="V1" s="173"/>
      <c r="W1" s="173"/>
    </row>
    <row r="2" spans="2:23" ht="9.75" customHeight="1" x14ac:dyDescent="0.35">
      <c r="B2" s="169"/>
      <c r="C2" s="169"/>
      <c r="D2" s="169"/>
      <c r="E2" s="169"/>
      <c r="F2" s="169"/>
      <c r="G2" s="169"/>
      <c r="H2" s="178"/>
      <c r="I2" s="169"/>
      <c r="J2" s="198"/>
      <c r="K2" s="198"/>
      <c r="L2" s="198"/>
      <c r="M2" s="198"/>
      <c r="N2" s="197"/>
      <c r="O2" s="197"/>
      <c r="P2" s="197"/>
      <c r="Q2" s="197"/>
      <c r="R2" s="197"/>
      <c r="S2" s="197"/>
      <c r="T2" s="173"/>
      <c r="U2" s="173"/>
      <c r="V2" s="173"/>
      <c r="W2" s="173"/>
    </row>
    <row r="3" spans="2:23" ht="21" customHeight="1" x14ac:dyDescent="0.45">
      <c r="B3" s="144" t="s">
        <v>50</v>
      </c>
      <c r="C3" s="244"/>
      <c r="D3" s="244"/>
      <c r="E3" s="244"/>
      <c r="F3" s="146"/>
      <c r="G3" s="165"/>
      <c r="H3" s="165"/>
      <c r="I3" s="165"/>
      <c r="J3" s="199"/>
      <c r="K3" s="200"/>
      <c r="L3" s="200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</row>
    <row r="4" spans="2:23" ht="15" customHeight="1" x14ac:dyDescent="0.35">
      <c r="B4" s="145" t="s">
        <v>67</v>
      </c>
      <c r="C4" s="244"/>
      <c r="D4" s="244"/>
      <c r="E4" s="244"/>
      <c r="F4" s="146"/>
      <c r="G4" s="146"/>
      <c r="H4" s="146"/>
      <c r="I4" s="146"/>
      <c r="J4" s="201"/>
      <c r="K4" s="200"/>
      <c r="L4" s="200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</row>
    <row r="5" spans="2:23" ht="15.75" customHeight="1" x14ac:dyDescent="0.35">
      <c r="B5" s="147" t="s">
        <v>51</v>
      </c>
      <c r="C5" s="244"/>
      <c r="D5" s="244"/>
      <c r="E5" s="244"/>
      <c r="F5" s="146"/>
      <c r="G5" s="146"/>
      <c r="H5" s="146"/>
      <c r="I5" s="146"/>
      <c r="J5" s="201"/>
      <c r="K5" s="200"/>
      <c r="L5" s="200"/>
      <c r="M5" s="200"/>
      <c r="N5" s="173"/>
      <c r="O5" s="173"/>
      <c r="P5" s="173"/>
      <c r="Q5" s="173"/>
      <c r="R5" s="173"/>
      <c r="S5" s="173"/>
      <c r="T5" s="173"/>
      <c r="U5" s="173"/>
      <c r="V5" s="173"/>
      <c r="W5" s="173"/>
    </row>
    <row r="6" spans="2:23" ht="14.25" customHeight="1" x14ac:dyDescent="0.35">
      <c r="B6" s="147" t="s">
        <v>52</v>
      </c>
      <c r="C6" s="245"/>
      <c r="D6" s="245"/>
      <c r="E6" s="245"/>
      <c r="F6" s="171"/>
      <c r="G6" s="146"/>
      <c r="H6" s="146"/>
      <c r="I6" s="146"/>
      <c r="J6" s="201"/>
      <c r="K6" s="200"/>
      <c r="L6" s="200"/>
      <c r="M6" s="200"/>
      <c r="N6" s="173"/>
      <c r="O6" s="173"/>
      <c r="P6" s="173"/>
      <c r="Q6" s="173"/>
      <c r="R6" s="173"/>
      <c r="S6" s="173"/>
      <c r="T6" s="173"/>
      <c r="U6" s="173"/>
      <c r="V6" s="173"/>
      <c r="W6" s="173"/>
    </row>
    <row r="7" spans="2:23" ht="9.75" customHeight="1" thickBot="1" x14ac:dyDescent="0.4">
      <c r="B7" s="148"/>
      <c r="C7" s="146"/>
      <c r="D7" s="146"/>
      <c r="E7" s="146"/>
      <c r="F7" s="171"/>
      <c r="G7" s="40"/>
      <c r="H7" s="40"/>
      <c r="I7" s="40"/>
      <c r="J7" s="200"/>
      <c r="K7" s="200"/>
      <c r="L7" s="200"/>
      <c r="M7" s="200"/>
      <c r="N7" s="173"/>
      <c r="O7" s="173"/>
      <c r="P7" s="173"/>
      <c r="Q7" s="173"/>
      <c r="R7" s="173"/>
      <c r="S7" s="173"/>
      <c r="T7" s="173"/>
      <c r="U7" s="173"/>
      <c r="V7" s="173"/>
      <c r="W7" s="173"/>
    </row>
    <row r="8" spans="2:23" ht="18.75" customHeight="1" thickBot="1" x14ac:dyDescent="0.4">
      <c r="B8" s="275" t="s">
        <v>66</v>
      </c>
      <c r="C8" s="275"/>
      <c r="D8" s="276"/>
      <c r="E8" s="175" t="s">
        <v>81</v>
      </c>
      <c r="F8" s="172"/>
      <c r="G8" s="149"/>
      <c r="H8" s="149"/>
      <c r="I8" s="149"/>
      <c r="J8" s="200"/>
      <c r="K8" s="200"/>
      <c r="L8" s="200"/>
      <c r="M8" s="200"/>
      <c r="N8" s="173"/>
      <c r="O8" s="173"/>
      <c r="P8" s="173"/>
      <c r="Q8" s="173"/>
      <c r="R8" s="173"/>
      <c r="S8" s="173"/>
      <c r="T8" s="173"/>
      <c r="U8" s="173"/>
      <c r="V8" s="173"/>
      <c r="W8" s="173"/>
    </row>
    <row r="9" spans="2:23" ht="18.75" customHeight="1" thickBot="1" x14ac:dyDescent="0.4">
      <c r="B9" s="230" t="s">
        <v>80</v>
      </c>
      <c r="C9" s="231"/>
      <c r="D9" s="231"/>
      <c r="E9" s="191" t="s">
        <v>54</v>
      </c>
      <c r="F9" s="273" t="s">
        <v>55</v>
      </c>
      <c r="G9" s="274"/>
      <c r="J9" s="202"/>
      <c r="K9" s="173"/>
      <c r="L9" s="173"/>
      <c r="M9" s="200"/>
      <c r="N9" s="173"/>
      <c r="O9" s="203" t="s">
        <v>58</v>
      </c>
      <c r="P9" s="204" t="str">
        <f>IF(F9="Imperial","inches","mm")</f>
        <v>mm</v>
      </c>
      <c r="Q9" s="207"/>
      <c r="R9" s="200"/>
      <c r="S9" s="200"/>
      <c r="T9" s="173"/>
      <c r="U9" s="173"/>
      <c r="V9" s="173"/>
      <c r="W9" s="173"/>
    </row>
    <row r="10" spans="2:23" ht="15.75" customHeight="1" thickBot="1" x14ac:dyDescent="0.4">
      <c r="B10" s="151"/>
      <c r="C10" s="151"/>
      <c r="D10" s="151"/>
      <c r="E10" s="174"/>
      <c r="F10" s="166"/>
      <c r="J10" s="205"/>
      <c r="K10" s="206"/>
      <c r="L10" s="207"/>
      <c r="M10" s="200"/>
      <c r="N10" s="271" t="s">
        <v>61</v>
      </c>
      <c r="O10" s="271"/>
      <c r="P10" s="208">
        <f>IF(E8="SC-44",1117,       IF(E8="SC-18",  456.6,  863))</f>
        <v>456.6</v>
      </c>
      <c r="Q10" s="208"/>
      <c r="R10" s="173"/>
      <c r="S10" s="173"/>
      <c r="T10" s="173"/>
      <c r="U10" s="173"/>
      <c r="V10" s="173"/>
      <c r="W10" s="173"/>
    </row>
    <row r="11" spans="2:23" ht="15.75" customHeight="1" thickBot="1" x14ac:dyDescent="0.4">
      <c r="B11" s="226" t="s">
        <v>64</v>
      </c>
      <c r="C11" s="227"/>
      <c r="D11" s="228"/>
      <c r="E11" s="158">
        <v>1</v>
      </c>
      <c r="F11" s="152"/>
      <c r="G11" s="150"/>
      <c r="H11" s="150"/>
      <c r="I11" s="150"/>
      <c r="J11" s="173"/>
      <c r="K11" s="173"/>
      <c r="L11" s="173"/>
      <c r="M11" s="200"/>
      <c r="N11" s="271" t="s">
        <v>62</v>
      </c>
      <c r="O11" s="271"/>
      <c r="P11" s="208">
        <f>IF(E8="SC-44",1981,     IF(E8="SC-18", 965, 1524))</f>
        <v>965</v>
      </c>
      <c r="Q11" s="208"/>
      <c r="R11" s="173"/>
      <c r="S11" s="173"/>
      <c r="T11" s="173"/>
      <c r="U11" s="173"/>
      <c r="V11" s="173"/>
      <c r="W11" s="173"/>
    </row>
    <row r="12" spans="2:23" ht="15" customHeight="1" thickBot="1" x14ac:dyDescent="0.4">
      <c r="B12" s="226" t="s">
        <v>70</v>
      </c>
      <c r="C12" s="227"/>
      <c r="D12" s="228"/>
      <c r="E12" s="159">
        <v>0.4</v>
      </c>
      <c r="F12" s="167"/>
      <c r="G12" s="229" t="s">
        <v>97</v>
      </c>
      <c r="H12" s="229"/>
      <c r="I12" s="229"/>
      <c r="J12" s="173"/>
      <c r="K12" s="173"/>
      <c r="L12" s="173"/>
      <c r="M12" s="200"/>
      <c r="N12" s="271" t="s">
        <v>63</v>
      </c>
      <c r="O12" s="271"/>
      <c r="P12" s="208">
        <f>IF(E8="SC-44",   1905,           IF(E8="SC-18",    2318,           IF(E8="SC-34E",    2311.4,    2260.6)))</f>
        <v>2318</v>
      </c>
      <c r="Q12" s="208"/>
      <c r="R12" s="173"/>
      <c r="S12" s="173"/>
      <c r="T12" s="173"/>
      <c r="U12" s="173"/>
      <c r="V12" s="173"/>
      <c r="W12" s="173"/>
    </row>
    <row r="13" spans="2:23" ht="15" thickBot="1" x14ac:dyDescent="0.4">
      <c r="B13" s="226" t="str">
        <f>IF(F9="Imperial","Elevation of Stone Base (feet)","Elevation of Stone Base (meters)")</f>
        <v>Elevation of Stone Base (meters)</v>
      </c>
      <c r="C13" s="227"/>
      <c r="D13" s="228"/>
      <c r="E13" s="158">
        <v>0</v>
      </c>
      <c r="F13" s="152"/>
      <c r="G13" s="229"/>
      <c r="H13" s="229"/>
      <c r="I13" s="229"/>
      <c r="J13" s="199"/>
      <c r="K13" s="199"/>
      <c r="L13" s="209"/>
      <c r="M13" s="200"/>
      <c r="N13" s="271" t="s">
        <v>72</v>
      </c>
      <c r="O13" s="271"/>
      <c r="P13" s="210">
        <v>300</v>
      </c>
      <c r="Q13" s="173"/>
      <c r="R13" s="173"/>
      <c r="S13" s="173"/>
      <c r="T13" s="173"/>
      <c r="U13" s="173"/>
      <c r="V13" s="173"/>
      <c r="W13" s="173"/>
    </row>
    <row r="14" spans="2:23" ht="15" thickBot="1" x14ac:dyDescent="0.4">
      <c r="B14" s="226" t="str">
        <f>IF(E8="SC-44",       "Stone Above Chambers (min. 300 mm; max. 2435)",         "Stone Above Chambers (min. 150 mm; max. 4875)")</f>
        <v>Stone Above Chambers (min. 150 mm; max. 4875)</v>
      </c>
      <c r="C14" s="227"/>
      <c r="D14" s="228"/>
      <c r="E14" s="158">
        <v>150</v>
      </c>
      <c r="F14" s="152"/>
      <c r="G14" s="153"/>
      <c r="H14" s="153"/>
      <c r="I14" s="153"/>
      <c r="J14" s="211"/>
      <c r="K14" s="211"/>
      <c r="L14" s="211"/>
      <c r="M14" s="211"/>
      <c r="N14" s="199"/>
      <c r="O14" s="173"/>
      <c r="P14" s="173"/>
      <c r="Q14" s="173"/>
      <c r="R14" s="173"/>
      <c r="S14" s="173"/>
      <c r="T14" s="173"/>
      <c r="U14" s="173"/>
      <c r="V14" s="173"/>
      <c r="W14" s="173"/>
    </row>
    <row r="15" spans="2:23" ht="15" thickBot="1" x14ac:dyDescent="0.4">
      <c r="B15" s="226" t="str">
        <f>IF(E8="SC-44",           "Stone Below Chambers (min. 225 mm)",                    "Stone Below Chambers (min. 150 mm)")</f>
        <v>Stone Below Chambers (min. 150 mm)</v>
      </c>
      <c r="C15" s="227"/>
      <c r="D15" s="228"/>
      <c r="E15" s="158">
        <v>150</v>
      </c>
      <c r="F15" s="152"/>
      <c r="G15" s="153"/>
      <c r="H15" s="153"/>
      <c r="I15" s="153"/>
      <c r="J15" s="211"/>
      <c r="K15" s="211"/>
      <c r="L15" s="211"/>
      <c r="M15" s="211"/>
      <c r="N15" s="173"/>
      <c r="O15" s="212" t="s">
        <v>74</v>
      </c>
      <c r="P15" s="210">
        <f>IF(E8="SC-44", 300, 150)</f>
        <v>150</v>
      </c>
      <c r="Q15" s="173"/>
      <c r="R15" s="173"/>
      <c r="S15" s="173"/>
      <c r="T15" s="173"/>
      <c r="U15" s="173"/>
      <c r="V15" s="173"/>
      <c r="W15" s="173"/>
    </row>
    <row r="16" spans="2:23" ht="15" thickBot="1" x14ac:dyDescent="0.4">
      <c r="B16" s="226" t="str">
        <f>IF(E8="SC-18",           "Space Between Rows (min. 150 mm)",    "Space Between Rows (min. 225 mm)")</f>
        <v>Space Between Rows (min. 150 mm)</v>
      </c>
      <c r="C16" s="227"/>
      <c r="D16" s="228"/>
      <c r="E16" s="160">
        <v>150</v>
      </c>
      <c r="F16" s="152"/>
      <c r="G16" s="149"/>
      <c r="H16" s="163" t="b">
        <v>1</v>
      </c>
      <c r="I16" s="154"/>
      <c r="J16" s="213"/>
      <c r="K16" s="200"/>
      <c r="L16" s="200"/>
      <c r="M16" s="173"/>
      <c r="N16" s="173"/>
      <c r="O16" s="214" t="s">
        <v>75</v>
      </c>
      <c r="P16" s="210">
        <f>IF(E8="SC-44", 2435, 4875)</f>
        <v>4875</v>
      </c>
      <c r="Q16" s="173"/>
      <c r="R16" s="173"/>
      <c r="S16" s="173"/>
      <c r="T16" s="173"/>
      <c r="U16" s="173"/>
      <c r="V16" s="173"/>
      <c r="W16" s="173"/>
    </row>
    <row r="17" spans="1:23" ht="15" thickBot="1" x14ac:dyDescent="0.4">
      <c r="B17" s="246" t="s">
        <v>65</v>
      </c>
      <c r="C17" s="247"/>
      <c r="D17" s="248"/>
      <c r="E17" s="157">
        <v>1</v>
      </c>
      <c r="F17" s="168"/>
      <c r="G17" s="149"/>
      <c r="H17" s="149"/>
      <c r="I17" s="154"/>
      <c r="J17" s="213"/>
      <c r="K17" s="200"/>
      <c r="L17" s="200"/>
      <c r="M17" s="173"/>
      <c r="N17" s="173"/>
      <c r="O17" s="214" t="s">
        <v>76</v>
      </c>
      <c r="P17" s="210">
        <f>IF(E8="SC-44", 225, 150)</f>
        <v>150</v>
      </c>
      <c r="Q17" s="173"/>
      <c r="R17" s="173"/>
      <c r="S17" s="173"/>
      <c r="T17" s="173"/>
      <c r="U17" s="173"/>
      <c r="V17" s="173"/>
      <c r="W17" s="173"/>
    </row>
    <row r="18" spans="1:23" x14ac:dyDescent="0.35">
      <c r="B18" s="195"/>
      <c r="C18" s="195"/>
      <c r="D18" s="195"/>
      <c r="E18" s="195"/>
      <c r="F18" s="195"/>
      <c r="G18" s="195"/>
      <c r="H18" s="195"/>
      <c r="I18" s="195"/>
      <c r="J18" s="215"/>
      <c r="K18" s="199"/>
      <c r="L18" s="199"/>
      <c r="M18" s="199"/>
      <c r="N18" s="173"/>
      <c r="O18" s="214" t="s">
        <v>77</v>
      </c>
      <c r="P18" s="210">
        <f>IF(E8="SC-18",150,225)</f>
        <v>150</v>
      </c>
      <c r="Q18" s="173"/>
      <c r="R18" s="173"/>
      <c r="S18" s="173"/>
      <c r="T18" s="173"/>
      <c r="U18" s="173"/>
      <c r="V18" s="173"/>
      <c r="W18" s="173"/>
    </row>
    <row r="19" spans="1:23" x14ac:dyDescent="0.35">
      <c r="B19" s="272" t="str">
        <f>IF(AND($H$16,$E$17=""),"Insert number of rows to determine perimeter calculations","")</f>
        <v/>
      </c>
      <c r="C19" s="272"/>
      <c r="D19" s="272"/>
      <c r="E19" s="272"/>
      <c r="F19" s="272"/>
      <c r="G19" s="272"/>
      <c r="H19" s="272"/>
      <c r="I19" s="272"/>
      <c r="J19" s="199"/>
      <c r="K19" s="211"/>
      <c r="L19" s="211"/>
      <c r="M19" s="211"/>
      <c r="N19" s="214"/>
      <c r="O19" s="214"/>
      <c r="P19" s="214"/>
      <c r="Q19" s="173"/>
      <c r="R19" s="173"/>
      <c r="S19" s="173"/>
      <c r="T19" s="173"/>
      <c r="U19" s="173"/>
      <c r="V19" s="173"/>
      <c r="W19" s="173"/>
    </row>
    <row r="20" spans="1:23" ht="47.25" customHeight="1" x14ac:dyDescent="0.35">
      <c r="B20" s="193" t="s">
        <v>90</v>
      </c>
      <c r="C20" s="193" t="s">
        <v>91</v>
      </c>
      <c r="D20" s="194" t="s">
        <v>92</v>
      </c>
      <c r="E20" s="193" t="s">
        <v>93</v>
      </c>
      <c r="F20" s="232" t="s">
        <v>94</v>
      </c>
      <c r="G20" s="233"/>
      <c r="H20" s="194" t="s">
        <v>95</v>
      </c>
      <c r="I20" s="193" t="s">
        <v>96</v>
      </c>
      <c r="J20" s="214"/>
      <c r="K20" s="173"/>
      <c r="L20" s="173"/>
      <c r="M20" s="216"/>
      <c r="N20" s="216"/>
      <c r="O20" s="217"/>
      <c r="P20" s="217"/>
      <c r="Q20" s="217"/>
      <c r="R20" s="217"/>
      <c r="S20" s="217"/>
      <c r="T20" s="221"/>
      <c r="U20" s="173"/>
      <c r="V20" s="173"/>
      <c r="W20" s="173"/>
    </row>
    <row r="21" spans="1:23" x14ac:dyDescent="0.35">
      <c r="A21" s="40"/>
      <c r="B21" s="179">
        <f>(P10+E14+E15)</f>
        <v>756.6</v>
      </c>
      <c r="C21" s="187">
        <f>IF($E$8="SC-44",     IF(B21=1117+$E$15,    0.0014,       IF(B21=1091.6+$E$15,   0.004,        IF(B21=1066.2+$E$15,    0.0082,       IF(B21=1040.8+$E$15,   0.0117,        IF(B21=1015.4+$E$15,   0.0173,        IF(B21=990+$E$15,   0.0248,       IF(B21=964.6+$E$15,    0.0299,      IF(B21=939.2+$E$15,   0.0339,        IF(B21=913.8+$E$15,    0.0374,         IF(B21=888.4+$E$15,    0.0406,       IF(B21=863+$E$15,    0.0434,        IF(B21=837.6+$E$15,    0.0465,       IF(B21=812.2+$E$15,    0.0488,       IF(B21=786.8+$E$15,    0.0509,      IF(B21=761.4+$E$15,    0.0528,        IF(B21=736+$E$15,    0.0544,         IF(B21=710.6+$E$15,    0.056,       IF(B21=685.2+$E$15,   0.0574,        IF(B21=659.8+$E$15,    0.0588,       IF(B21=634.4+$E$15,   0.0602,       IF(B21=609+$E$15,    0.0616,      IF(B21=583.6+$E$15,    0.063,        IF(B21=558.2+$E$15,    0.064,        IF(B21=532.8+$E$15,    0.0654,        IF(B21=507.4+$E$15,    0.0663,        IF(B21=482+$E$15,    0.067,       IF(B21=456.6+$E$15,     0.0682,       IF(B21=431.2+$E$15,     0.0689,      IF(B21=405.8+$E$15,     0.0696,        IF(B21=380.4+$E$15,   0.0703,        IF(B21=355+$E$15,    0.0712,      IF(B21=329.6+$E$15,     0.0717,        IF(B21=304.2+$E$15,    0.0726,       IF(B21=278.8+$E$15,     0.0731,       IF(B21=253.4+$E$15,    0.0738,      IF(B21=228+$E$15,   0.0745,        IF(B21=202.6+$E$15,     0.0752,        IF(B21=177.2+$E$15,     0.0757,      IF(B21=151.8+$E$15,     0.0761,        IF(B21=126.4+$E$15,    0.0773,       IF(B21=101+$E$15,     0.0799,        IF(B21=75.6+$E$15,     0.0806,       IF(B21=50.2+$E$15,     0.08822,        IF(B21=24.8+$E$15,     0.0841,        0)))))))))))))))))))))))))))))))))))))))))))),                IF($E$8="SC-34W",     IF(B21=863+$E$15,       0.0125,      IF(B21=837.6+$E$15,      0.0149,      IF(B21=812.2+$E$15,        0.0228,        IF(B21=786.8+$E$15,       0.0303,      IF(B21=761.4+$E$15,    0.0352,     IF(B21=736+$E$15,    0.0394,     IF(B21=710.6+$E$15,    0.0431,    IF(B21=685.2+$E$15,   0.0462,     IF(B21=659.8+$E$15,  0.0489,      IF(B21=634.4+$E$15,   0.0516,     IF(B21=609+$E$15,   0.0538,     IF(B21=583.6+$E$15,   0.0558,     IF(B21=558.2+$E$15,   0.0577,    IF(B21=532.8+$E$15,       0.0597,    IF(B21=507.4+$E$15,   0.0612,   IF(B21=482+$E$15,  0.0626,    IF(B21=456.6+$E$15,   0.0641,    IF(B21=431.2+$E$15,   0.0656,    IF(B21=405.8+$E$15,   0.0666,      IF(B21=380.4+$E$15,   0.0675,    IF(B21=355+$E$15,   0.0685,    IF(B21=329.6+$E$15,   0.0697,     IF(B21=304.2+$E$15,    0.0705,   IF(B21=278.8+$E$15,   0.0712,    IF(B21=253.4+$E$15,     0.0719,     IF(B21=228+$E$15,    0.0729,     IF(B21=202.6+$E$15,     0.0736,     IF(B21=177.2+$E$15,    0.0741,    IF(B21=151.8+$E$15,    0.0751,    IF(B21=126.4+$E$15,    0.0756,     IF(B21=101+$E$15,    0.0761,     IF(B21=75.6+$E$15,     0.0771,        IF(B21=50.2+$E$15,     0.0785,        IF(B21=24.8+$E$15,    0.0783,        0)))))))))))))))))))))))))))))))))),                        IF($E$8="SC-34E",      IF(B21=863+$E$15,    0.0125,         IF(B21=837.6+$E$15,    0.0153,         IF(B21=812.2+$E$15,    0.0233,           IF(B21=786.8+$E$15,   0.031,      IF(B21=761.4+$E$15,    0.036,     IF(B21=736+$E$15,    0.0403,     IF(B21=710.6+$E$15,    0.044,    IF(B21=685.2+$E$15,   0.0473,     IF(B21=659.8+$E$15,  0.05,      IF(B21=634.4+$E$15,   0.0528,     IF(B21=609+$E$15,   0.055,     IF(B21=583.6+$E$15,   0.057,     IF(B21=558.2+$E$15,   0.059,    IF(B21=532.8+$E$15,       0.061,    IF(B21=507.4+$E$15,   0.0625,   IF(B21=482+$E$15,  0.064,    IF(B21=456.6+$E$15,   0.0655,    IF(B21=431.2+$E$15,   0.067,    IF(B21=405.8+$E$15,   0.068,      IF(B21=380.4+$E$15,   0.069,    IF(B21=355+$E$15,   0.07,    IF(B21=329.6+$E$15,   0.0713,     IF(B21=304.2+$E$15,    0.0721,   IF(B21=278.8+$E$15,   0.0728,    IF(B21=253.4+$E$15,     0.0736,     IF(B21=228+$E$15,    0.0746,     IF(B21=202.6+$E$15,     0.0753,     IF(B21=177.2+$E$15,    0.0758,    IF(B21=151.8+$E$15,    0.0768,    IF(B21=126.4+$E$15,    0.0773,     IF(B21=101+$E$15,    0.0778,     IF(B21=75.6+$E$15,     0.0788,        IF(B21=50.2+$E$15,     0.0803,        IF(B21=24.8+$E$15,    0.0801,        0)))))))))))))))))))))))))))))))))),                    IF(B21=456.6+$E$15,   0.0017,    IF(B21=431.2+$E$15,   0.0064,    IF(B21=405.8+$E$15,   0.0118,      IF(B21=380.4+$E$15,   0.0193,    IF(B21=355+$E$15,   0.0248,    IF(B21=329.6+$E$15,   0.0287,     IF(B21=304.2+$E$15,    0.0317,   IF(B21=278.8+$E$15,   0.0342,    IF(B21=253.4+$E$15,     0.0361,     IF(B21=228+$E$15,    0.0379,     IF(B21=202.6+$E$15,     0.0394,     IF(B21=177.2+$E$15,    0.0408,    IF(B21=151.8+$E$15,    0.042,    IF(B21=126.4+$E$15,    0.0431,     IF(B21=101+$E$15,    0.0443,     IF(B21=75.6+$E$15,     0.0455,        IF(B21=50.2+$E$15,     0.0468,        IF(B21=24.8+$E$15,    0.0496,        0)))))))))))))))))))))</f>
        <v>0</v>
      </c>
      <c r="D21" s="192">
        <f>IF($B21&gt;0,$C21*$E$11,0)</f>
        <v>0</v>
      </c>
      <c r="E21" s="192">
        <f t="shared" ref="E21:E53" si="0">IF($H$16,      IF(OR($B21&gt;($E$15+$P$10),AND($B21&gt;0,$B21&lt;=$E$15)),  ((((((($P$11+$E$16)*(B21-B22)*$P$12)/1000000000)*$E$12))*$E$11)+((((((2*$P$13)-$E$16)*(B21-B22)*$P$12)/1000000000)*$E$12)*(ROUNDUP(($E$11/$E$17),0)))+((((2*$P$13)*(B21-B22)*((($P$11+$E$16)*$E$17)+((2*$P$13)-$E$16)))/1000000000)*$E$12)),                                   IF(AND($B21&gt;$E$15,$B21&lt;=($E$15+$P$10)),    (((((((($P$11+$E$16)*(B21-B22)*$P$12)/1000000000)-$C21)*$E$12))*$E$11)+((((((2*$P$13)-$E$16)*(B21-B22)*$P$12)/1000000000)*$E$12)*(ROUNDUP(($E$11/$E$17),0)))+((((2*$P$13)*(B21-B22)*((($P$11+$E$16)*$E$17)+((2*$P$13)-$E$16)))/1000000000)*$E$12)),                            0)),                                                                                                                                                                   IF(OR($B21&gt;($E$15+$P$10),AND($B21&gt;0,$B21&lt;=$E$15)),        ((((($P$11+$E$16)*(B21-B22)*$P$12)/1000000000)*$E$12))*$E$11,                     IF(AND($B21&gt;$E$15,$B21&lt;=($E$15+$P$10)),            (((((($P$11+$E$16)*(B21-B22)*$P$12)/1000000000)-$C21)*$E$12))*$E$11,                   0)))</f>
        <v>4.6399999999999997E-2</v>
      </c>
      <c r="F21" s="269">
        <f>$E21+$D21</f>
        <v>4.6399999999999997E-2</v>
      </c>
      <c r="G21" s="270"/>
      <c r="H21" s="181">
        <f>IF($H22&gt;0,H22+F21,F21)</f>
        <v>1.76</v>
      </c>
      <c r="I21" s="180">
        <f>IF($B21&gt;0,$E$13+($B21/1000),0)</f>
        <v>0.76</v>
      </c>
      <c r="J21" s="218">
        <f>C21+J22</f>
        <v>0.58409999999999995</v>
      </c>
      <c r="K21" s="173">
        <f>K22+F21</f>
        <v>1.7325999999999999</v>
      </c>
      <c r="L21" s="173"/>
      <c r="M21" s="173"/>
      <c r="N21" s="173">
        <f>H21/10</f>
        <v>0.17599999999999999</v>
      </c>
      <c r="O21" s="173"/>
      <c r="P21" s="173"/>
      <c r="Q21" s="173">
        <f>SUM(E21:E500)</f>
        <v>1.1485000000000001</v>
      </c>
      <c r="R21" s="173"/>
      <c r="S21" s="173"/>
      <c r="T21" s="173"/>
      <c r="U21" s="173"/>
      <c r="V21" s="173"/>
      <c r="W21" s="173"/>
    </row>
    <row r="22" spans="1:23" x14ac:dyDescent="0.35">
      <c r="B22" s="182">
        <f>IF($B21&gt;($P$10+$E$15+25.4),$B21-25.4,IF(AND($B21&gt;($P$10+$E$15),$B21&lt;=($P$10+$E$15+25.4)),($P$10+$E$15),IF(AND($B21&lt;=($P$10+$E$15),$B21&gt;($E$15+25.4)),$B21-25.4,IF(AND($B21&gt;$E$15,$B21&lt;=($E$15+25.4)),$E$15,IF(AND($B21&gt;25.4,$B21&lt;=$E$15),$B21-25.4,0)))))</f>
        <v>731.2</v>
      </c>
      <c r="C22" s="188">
        <f t="shared" ref="C22:C85" si="1">IF($E$8="SC-44",     IF(B22=1117+$E$15,    0.0014,       IF(B22=1091.6+$E$15,   0.004,        IF(B22=1066.2+$E$15,    0.0082,       IF(B22=1040.8+$E$15,   0.0117,        IF(B22=1015.4+$E$15,   0.0173,        IF(B22=990+$E$15,   0.0248,       IF(B22=964.6+$E$15,    0.0299,      IF(B22=939.2+$E$15,   0.0339,        IF(B22=913.8+$E$15,    0.0374,         IF(B22=888.4+$E$15,    0.0406,       IF(B22=863+$E$15,    0.0434,        IF(B22=837.6+$E$15,    0.0465,       IF(B22=812.2+$E$15,    0.0488,       IF(B22=786.8+$E$15,    0.0509,      IF(B22=761.4+$E$15,    0.0528,        IF(B22=736+$E$15,    0.0544,         IF(B22=710.6+$E$15,    0.056,       IF(B22=685.2+$E$15,   0.0574,        IF(B22=659.8+$E$15,    0.0588,       IF(B22=634.4+$E$15,   0.0602,       IF(B22=609+$E$15,    0.0616,      IF(B22=583.6+$E$15,    0.063,        IF(B22=558.2+$E$15,    0.064,        IF(B22=532.8+$E$15,    0.0654,        IF(B22=507.4+$E$15,    0.0663,        IF(B22=482+$E$15,    0.067,       IF(B22=456.6+$E$15,     0.0682,       IF(B22=431.2+$E$15,     0.0689,      IF(B22=405.8+$E$15,     0.0696,        IF(B22=380.4+$E$15,   0.0703,        IF(B22=355+$E$15,    0.0712,      IF(B22=329.6+$E$15,     0.0717,        IF(B22=304.2+$E$15,    0.0726,       IF(B22=278.8+$E$15,     0.0731,       IF(B22=253.4+$E$15,    0.0738,      IF(B22=228+$E$15,   0.0745,        IF(B22=202.6+$E$15,     0.0752,        IF(B22=177.2+$E$15,     0.0757,      IF(B22=151.8+$E$15,     0.0761,        IF(B22=126.4+$E$15,    0.0773,       IF(B22=101+$E$15,     0.0799,        IF(B22=75.6+$E$15,     0.0806,       IF(B22=50.2+$E$15,     0.08822,        IF(B22=24.8+$E$15,     0.0841,        0)))))))))))))))))))))))))))))))))))))))))))),                IF($E$8="SC-34W",     IF(B22=863+$E$15,       0.0125,      IF(B22=837.6+$E$15,      0.0149,      IF(B22=812.2+$E$15,        0.0228,        IF(B22=786.8+$E$15,       0.0303,      IF(B22=761.4+$E$15,    0.0352,     IF(B22=736+$E$15,    0.0394,     IF(B22=710.6+$E$15,    0.0431,    IF(B22=685.2+$E$15,   0.0462,     IF(B22=659.8+$E$15,  0.0489,      IF(B22=634.4+$E$15,   0.0516,     IF(B22=609+$E$15,   0.0538,     IF(B22=583.6+$E$15,   0.0558,     IF(B22=558.2+$E$15,   0.0577,    IF(B22=532.8+$E$15,       0.0597,    IF(B22=507.4+$E$15,   0.0612,   IF(B22=482+$E$15,  0.0626,    IF(B22=456.6+$E$15,   0.0641,    IF(B22=431.2+$E$15,   0.0656,    IF(B22=405.8+$E$15,   0.0666,      IF(B22=380.4+$E$15,   0.0675,    IF(B22=355+$E$15,   0.0685,    IF(B22=329.6+$E$15,   0.0697,     IF(B22=304.2+$E$15,    0.0705,   IF(B22=278.8+$E$15,   0.0712,    IF(B22=253.4+$E$15,     0.0719,     IF(B22=228+$E$15,    0.0729,     IF(B22=202.6+$E$15,     0.0736,     IF(B22=177.2+$E$15,    0.0741,    IF(B22=151.8+$E$15,    0.0751,    IF(B22=126.4+$E$15,    0.0756,     IF(B22=101+$E$15,    0.0761,     IF(B22=75.6+$E$15,     0.0771,        IF(B22=50.2+$E$15,     0.0785,        IF(B22=24.8+$E$15,    0.0783,        0)))))))))))))))))))))))))))))))))),                        IF($E$8="SC-34E",      IF(B22=863+$E$15,    0.0125,         IF(B22=837.6+$E$15,    0.0153,         IF(B22=812.2+$E$15,    0.0233,           IF(B22=786.8+$E$15,   0.031,      IF(B22=761.4+$E$15,    0.036,     IF(B22=736+$E$15,    0.0403,     IF(B22=710.6+$E$15,    0.044,    IF(B22=685.2+$E$15,   0.0473,     IF(B22=659.8+$E$15,  0.05,      IF(B22=634.4+$E$15,   0.0528,     IF(B22=609+$E$15,   0.055,     IF(B22=583.6+$E$15,   0.057,     IF(B22=558.2+$E$15,   0.059,    IF(B22=532.8+$E$15,       0.061,    IF(B22=507.4+$E$15,   0.0625,   IF(B22=482+$E$15,  0.064,    IF(B22=456.6+$E$15,   0.0655,    IF(B22=431.2+$E$15,   0.067,    IF(B22=405.8+$E$15,   0.068,      IF(B22=380.4+$E$15,   0.069,    IF(B22=355+$E$15,   0.07,    IF(B22=329.6+$E$15,   0.0713,     IF(B22=304.2+$E$15,    0.0721,   IF(B22=278.8+$E$15,   0.0728,    IF(B22=253.4+$E$15,     0.0736,     IF(B22=228+$E$15,    0.0746,     IF(B22=202.6+$E$15,     0.0753,     IF(B22=177.2+$E$15,    0.0758,    IF(B22=151.8+$E$15,    0.0768,    IF(B22=126.4+$E$15,    0.0773,     IF(B22=101+$E$15,    0.0778,     IF(B22=75.6+$E$15,     0.0788,        IF(B22=50.2+$E$15,     0.0803,        IF(B22=24.8+$E$15,    0.0801,        0)))))))))))))))))))))))))))))))))),                    IF(B22=456.6+$E$15,   0.0017,    IF(B22=431.2+$E$15,   0.0064,    IF(B22=405.8+$E$15,   0.0118,      IF(B22=380.4+$E$15,   0.0193,    IF(B22=355+$E$15,   0.0248,    IF(B22=329.6+$E$15,   0.0287,     IF(B22=304.2+$E$15,    0.0317,   IF(B22=278.8+$E$15,   0.0342,    IF(B22=253.4+$E$15,     0.0361,     IF(B22=228+$E$15,    0.0379,     IF(B22=202.6+$E$15,     0.0394,     IF(B22=177.2+$E$15,    0.0408,    IF(B22=151.8+$E$15,    0.042,    IF(B22=126.4+$E$15,    0.0431,     IF(B22=101+$E$15,    0.0443,     IF(B22=75.6+$E$15,     0.0455,        IF(B22=50.2+$E$15,     0.0468,        IF(B22=24.8+$E$15,    0.0496,        0)))))))))))))))))))))</f>
        <v>0</v>
      </c>
      <c r="D22" s="192">
        <f t="shared" ref="D22:D85" si="2">IF($B22&gt;0,$C22*$E$11,0)</f>
        <v>0</v>
      </c>
      <c r="E22" s="192">
        <f t="shared" si="0"/>
        <v>4.6399999999999997E-2</v>
      </c>
      <c r="F22" s="268">
        <f t="shared" ref="F22:F85" si="3">$E22+$D22</f>
        <v>4.6399999999999997E-2</v>
      </c>
      <c r="G22" s="268"/>
      <c r="H22" s="183">
        <f>IF($H23&gt;0,H23+F22,F22)</f>
        <v>1.71</v>
      </c>
      <c r="I22" s="190">
        <f t="shared" ref="I22" si="4">IF($B22&gt;0,$E$13+($B22/1000),0)</f>
        <v>0.73</v>
      </c>
      <c r="J22" s="218">
        <f t="shared" ref="J22:J31" si="5">C22+J23</f>
        <v>0.58409999999999995</v>
      </c>
      <c r="K22" s="173">
        <f t="shared" ref="K22:K85" si="6">K23+F22</f>
        <v>1.6861999999999999</v>
      </c>
      <c r="L22" s="173"/>
      <c r="M22" s="173"/>
      <c r="N22" s="173">
        <f>SUM(G21:G85)</f>
        <v>0</v>
      </c>
      <c r="O22" s="173"/>
      <c r="P22" s="173"/>
      <c r="Q22" s="173"/>
      <c r="R22" s="173"/>
      <c r="S22" s="173"/>
      <c r="T22" s="173"/>
      <c r="U22" s="173"/>
      <c r="V22" s="173"/>
      <c r="W22" s="173"/>
    </row>
    <row r="23" spans="1:23" x14ac:dyDescent="0.35">
      <c r="B23" s="182">
        <f t="shared" ref="B23:B86" si="7">IF($B22&gt;($P$10+$E$15+25.4),$B22-25.4,IF(AND($B22&gt;($P$10+$E$15),$B22&lt;=($P$10+$E$15+25.4)),($P$10+$E$15),IF(AND($B22&lt;=($P$10+$E$15),$B22&gt;($E$15+25.4)),$B22-25.4,IF(AND($B22&gt;$E$15,$B22&lt;=($E$15+25.4)),$E$15,IF(AND($B22&gt;25.4,$B22&lt;=$E$15),$B22-25.4,0)))))</f>
        <v>705.8</v>
      </c>
      <c r="C23" s="188">
        <f t="shared" si="1"/>
        <v>0</v>
      </c>
      <c r="D23" s="192">
        <f t="shared" si="2"/>
        <v>0</v>
      </c>
      <c r="E23" s="192">
        <f t="shared" si="0"/>
        <v>4.6399999999999997E-2</v>
      </c>
      <c r="F23" s="268">
        <f t="shared" si="3"/>
        <v>4.6399999999999997E-2</v>
      </c>
      <c r="G23" s="268"/>
      <c r="H23" s="183">
        <f t="shared" ref="H23:H86" si="8">IF($H24&gt;0,H24+F23,F23)</f>
        <v>1.66</v>
      </c>
      <c r="I23" s="190">
        <f>IF($B23&gt;0,$E$13+($B23/1000),0)</f>
        <v>0.71</v>
      </c>
      <c r="J23" s="218">
        <f t="shared" si="5"/>
        <v>0.58409999999999995</v>
      </c>
      <c r="K23" s="173">
        <f t="shared" si="6"/>
        <v>1.6397999999999999</v>
      </c>
      <c r="L23" s="173"/>
      <c r="M23" s="173"/>
      <c r="N23" s="243" t="s">
        <v>68</v>
      </c>
      <c r="O23" s="243"/>
      <c r="P23" s="243"/>
      <c r="Q23" s="173"/>
      <c r="R23" s="173"/>
      <c r="S23" s="173"/>
      <c r="T23" s="173"/>
      <c r="U23" s="173"/>
      <c r="V23" s="173"/>
      <c r="W23" s="173"/>
    </row>
    <row r="24" spans="1:23" x14ac:dyDescent="0.35">
      <c r="B24" s="182">
        <f t="shared" si="7"/>
        <v>680.4</v>
      </c>
      <c r="C24" s="188">
        <f t="shared" si="1"/>
        <v>0</v>
      </c>
      <c r="D24" s="192">
        <f t="shared" si="2"/>
        <v>0</v>
      </c>
      <c r="E24" s="192">
        <f t="shared" si="0"/>
        <v>4.6399999999999997E-2</v>
      </c>
      <c r="F24" s="268">
        <f t="shared" si="3"/>
        <v>4.6399999999999997E-2</v>
      </c>
      <c r="G24" s="268"/>
      <c r="H24" s="183">
        <f t="shared" si="8"/>
        <v>1.61</v>
      </c>
      <c r="I24" s="190">
        <f t="shared" ref="I24:I87" si="9">IF($B24&gt;0,$E$13+($B24/1000),0)</f>
        <v>0.68</v>
      </c>
      <c r="J24" s="218">
        <f t="shared" si="5"/>
        <v>0.58409999999999995</v>
      </c>
      <c r="K24" s="173">
        <f t="shared" si="6"/>
        <v>1.5933999999999999</v>
      </c>
      <c r="L24" s="173"/>
      <c r="M24" s="173"/>
      <c r="N24" s="236">
        <f>SUM(C21:C500)</f>
        <v>0.58409999999999995</v>
      </c>
      <c r="O24" s="236"/>
      <c r="P24" s="236"/>
      <c r="Q24" s="173"/>
      <c r="R24" s="173"/>
      <c r="S24" s="173"/>
      <c r="T24" s="173"/>
      <c r="U24" s="173"/>
      <c r="V24" s="173"/>
      <c r="W24" s="173"/>
    </row>
    <row r="25" spans="1:23" x14ac:dyDescent="0.35">
      <c r="B25" s="182">
        <f t="shared" si="7"/>
        <v>655</v>
      </c>
      <c r="C25" s="188">
        <f t="shared" si="1"/>
        <v>0</v>
      </c>
      <c r="D25" s="192">
        <f t="shared" si="2"/>
        <v>0</v>
      </c>
      <c r="E25" s="192">
        <f t="shared" si="0"/>
        <v>4.6399999999999997E-2</v>
      </c>
      <c r="F25" s="268">
        <f t="shared" si="3"/>
        <v>4.6399999999999997E-2</v>
      </c>
      <c r="G25" s="268"/>
      <c r="H25" s="183">
        <f t="shared" si="8"/>
        <v>1.56</v>
      </c>
      <c r="I25" s="190">
        <f t="shared" si="9"/>
        <v>0.66</v>
      </c>
      <c r="J25" s="218">
        <f t="shared" si="5"/>
        <v>0.58409999999999995</v>
      </c>
      <c r="K25" s="173">
        <f t="shared" si="6"/>
        <v>1.5469999999999999</v>
      </c>
      <c r="L25" s="173"/>
      <c r="M25" s="173"/>
      <c r="N25" s="236">
        <f>SUM(G21:G500)</f>
        <v>0</v>
      </c>
      <c r="O25" s="236"/>
      <c r="P25" s="236"/>
      <c r="Q25" s="173"/>
      <c r="R25" s="173"/>
      <c r="S25" s="173"/>
      <c r="T25" s="173"/>
      <c r="U25" s="173"/>
      <c r="V25" s="173"/>
      <c r="W25" s="173"/>
    </row>
    <row r="26" spans="1:23" x14ac:dyDescent="0.35">
      <c r="B26" s="182">
        <f t="shared" si="7"/>
        <v>629.6</v>
      </c>
      <c r="C26" s="188">
        <f t="shared" si="1"/>
        <v>0</v>
      </c>
      <c r="D26" s="189">
        <f t="shared" si="2"/>
        <v>0</v>
      </c>
      <c r="E26" s="192">
        <f t="shared" si="0"/>
        <v>4.2000000000000003E-2</v>
      </c>
      <c r="F26" s="268">
        <f t="shared" si="3"/>
        <v>4.2000000000000003E-2</v>
      </c>
      <c r="G26" s="268"/>
      <c r="H26" s="183">
        <f t="shared" si="8"/>
        <v>1.51</v>
      </c>
      <c r="I26" s="190">
        <f t="shared" si="9"/>
        <v>0.63</v>
      </c>
      <c r="J26" s="218">
        <f t="shared" si="5"/>
        <v>0.58409999999999995</v>
      </c>
      <c r="K26" s="173">
        <f t="shared" si="6"/>
        <v>1.5005999999999999</v>
      </c>
      <c r="L26" s="173"/>
      <c r="M26" s="173"/>
      <c r="N26" s="236"/>
      <c r="O26" s="236"/>
      <c r="P26" s="236"/>
      <c r="Q26" s="173"/>
      <c r="R26" s="173"/>
      <c r="S26" s="173"/>
      <c r="T26" s="173"/>
      <c r="U26" s="173"/>
      <c r="V26" s="173"/>
      <c r="W26" s="173"/>
    </row>
    <row r="27" spans="1:23" x14ac:dyDescent="0.35">
      <c r="B27" s="182">
        <f t="shared" si="7"/>
        <v>606.6</v>
      </c>
      <c r="C27" s="188">
        <f t="shared" si="1"/>
        <v>1.6999999999999999E-3</v>
      </c>
      <c r="D27" s="189">
        <f t="shared" si="2"/>
        <v>1.6999999999999999E-3</v>
      </c>
      <c r="E27" s="192">
        <f t="shared" si="0"/>
        <v>4.5699999999999998E-2</v>
      </c>
      <c r="F27" s="268">
        <f t="shared" si="3"/>
        <v>4.7399999999999998E-2</v>
      </c>
      <c r="G27" s="268"/>
      <c r="H27" s="183">
        <f t="shared" si="8"/>
        <v>1.47</v>
      </c>
      <c r="I27" s="190">
        <f t="shared" si="9"/>
        <v>0.61</v>
      </c>
      <c r="J27" s="218">
        <f t="shared" si="5"/>
        <v>0.58409999999999995</v>
      </c>
      <c r="K27" s="173">
        <f t="shared" si="6"/>
        <v>1.4585999999999999</v>
      </c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</row>
    <row r="28" spans="1:23" x14ac:dyDescent="0.35">
      <c r="B28" s="182">
        <f t="shared" si="7"/>
        <v>581.20000000000005</v>
      </c>
      <c r="C28" s="188">
        <f t="shared" si="1"/>
        <v>6.4000000000000003E-3</v>
      </c>
      <c r="D28" s="189">
        <f t="shared" si="2"/>
        <v>6.4000000000000003E-3</v>
      </c>
      <c r="E28" s="192">
        <f t="shared" si="0"/>
        <v>4.3799999999999999E-2</v>
      </c>
      <c r="F28" s="268">
        <f t="shared" si="3"/>
        <v>5.0200000000000002E-2</v>
      </c>
      <c r="G28" s="268"/>
      <c r="H28" s="183">
        <f t="shared" si="8"/>
        <v>1.42</v>
      </c>
      <c r="I28" s="190">
        <f t="shared" si="9"/>
        <v>0.57999999999999996</v>
      </c>
      <c r="J28" s="218">
        <f t="shared" si="5"/>
        <v>0.58240000000000003</v>
      </c>
      <c r="K28" s="173">
        <f t="shared" si="6"/>
        <v>1.4112</v>
      </c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</row>
    <row r="29" spans="1:23" x14ac:dyDescent="0.35">
      <c r="B29" s="182">
        <f t="shared" si="7"/>
        <v>555.79999999999995</v>
      </c>
      <c r="C29" s="188">
        <f t="shared" si="1"/>
        <v>1.18E-2</v>
      </c>
      <c r="D29" s="189">
        <f t="shared" si="2"/>
        <v>1.18E-2</v>
      </c>
      <c r="E29" s="192">
        <f t="shared" si="0"/>
        <v>4.1700000000000001E-2</v>
      </c>
      <c r="F29" s="268">
        <f t="shared" si="3"/>
        <v>5.3499999999999999E-2</v>
      </c>
      <c r="G29" s="268"/>
      <c r="H29" s="183">
        <f t="shared" si="8"/>
        <v>1.37</v>
      </c>
      <c r="I29" s="190">
        <f t="shared" si="9"/>
        <v>0.56000000000000005</v>
      </c>
      <c r="J29" s="218">
        <f t="shared" si="5"/>
        <v>0.57599999999999996</v>
      </c>
      <c r="K29" s="173">
        <f t="shared" si="6"/>
        <v>1.361</v>
      </c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</row>
    <row r="30" spans="1:23" x14ac:dyDescent="0.35">
      <c r="B30" s="182">
        <f t="shared" si="7"/>
        <v>530.4</v>
      </c>
      <c r="C30" s="188">
        <f t="shared" si="1"/>
        <v>1.9300000000000001E-2</v>
      </c>
      <c r="D30" s="189">
        <f t="shared" si="2"/>
        <v>1.9300000000000001E-2</v>
      </c>
      <c r="E30" s="192">
        <f t="shared" si="0"/>
        <v>3.8699999999999998E-2</v>
      </c>
      <c r="F30" s="268">
        <f t="shared" si="3"/>
        <v>5.8000000000000003E-2</v>
      </c>
      <c r="G30" s="268"/>
      <c r="H30" s="183">
        <f t="shared" si="8"/>
        <v>1.32</v>
      </c>
      <c r="I30" s="190">
        <f t="shared" si="9"/>
        <v>0.53</v>
      </c>
      <c r="J30" s="218">
        <f t="shared" si="5"/>
        <v>0.56420000000000003</v>
      </c>
      <c r="K30" s="173">
        <f t="shared" si="6"/>
        <v>1.3075000000000001</v>
      </c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</row>
    <row r="31" spans="1:23" x14ac:dyDescent="0.35">
      <c r="B31" s="182">
        <f t="shared" si="7"/>
        <v>505</v>
      </c>
      <c r="C31" s="188">
        <f t="shared" si="1"/>
        <v>2.4799999999999999E-2</v>
      </c>
      <c r="D31" s="189">
        <f t="shared" si="2"/>
        <v>2.4799999999999999E-2</v>
      </c>
      <c r="E31" s="192">
        <f t="shared" si="0"/>
        <v>3.6499999999999998E-2</v>
      </c>
      <c r="F31" s="268">
        <f t="shared" si="3"/>
        <v>6.13E-2</v>
      </c>
      <c r="G31" s="268"/>
      <c r="H31" s="183">
        <f t="shared" si="8"/>
        <v>1.26</v>
      </c>
      <c r="I31" s="190">
        <f t="shared" si="9"/>
        <v>0.51</v>
      </c>
      <c r="J31" s="218">
        <f t="shared" si="5"/>
        <v>0.54490000000000005</v>
      </c>
      <c r="K31" s="173">
        <f t="shared" si="6"/>
        <v>1.2495000000000001</v>
      </c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</row>
    <row r="32" spans="1:23" x14ac:dyDescent="0.35">
      <c r="B32" s="182">
        <f t="shared" si="7"/>
        <v>479.6</v>
      </c>
      <c r="C32" s="188">
        <f t="shared" si="1"/>
        <v>2.87E-2</v>
      </c>
      <c r="D32" s="189">
        <f t="shared" si="2"/>
        <v>2.87E-2</v>
      </c>
      <c r="E32" s="192">
        <f t="shared" si="0"/>
        <v>3.49E-2</v>
      </c>
      <c r="F32" s="268">
        <f t="shared" si="3"/>
        <v>6.3600000000000004E-2</v>
      </c>
      <c r="G32" s="268"/>
      <c r="H32" s="183">
        <f t="shared" si="8"/>
        <v>1.2</v>
      </c>
      <c r="I32" s="190">
        <f t="shared" si="9"/>
        <v>0.48</v>
      </c>
      <c r="J32" s="218">
        <f>C32+J33</f>
        <v>0.52010000000000001</v>
      </c>
      <c r="K32" s="173">
        <f t="shared" si="6"/>
        <v>1.1881999999999999</v>
      </c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</row>
    <row r="33" spans="2:23" x14ac:dyDescent="0.35">
      <c r="B33" s="182">
        <f t="shared" si="7"/>
        <v>454.2</v>
      </c>
      <c r="C33" s="188">
        <f t="shared" si="1"/>
        <v>3.1699999999999999E-2</v>
      </c>
      <c r="D33" s="189">
        <f t="shared" si="2"/>
        <v>3.1699999999999999E-2</v>
      </c>
      <c r="E33" s="192">
        <f t="shared" si="0"/>
        <v>3.3700000000000001E-2</v>
      </c>
      <c r="F33" s="268">
        <f t="shared" si="3"/>
        <v>6.54E-2</v>
      </c>
      <c r="G33" s="268"/>
      <c r="H33" s="183">
        <f t="shared" si="8"/>
        <v>1.1399999999999999</v>
      </c>
      <c r="I33" s="190">
        <f t="shared" si="9"/>
        <v>0.45</v>
      </c>
      <c r="J33" s="218">
        <f t="shared" ref="J33:J67" si="10">C33+J34</f>
        <v>0.4914</v>
      </c>
      <c r="K33" s="173">
        <f t="shared" si="6"/>
        <v>1.1246</v>
      </c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</row>
    <row r="34" spans="2:23" x14ac:dyDescent="0.35">
      <c r="B34" s="182">
        <f t="shared" si="7"/>
        <v>428.8</v>
      </c>
      <c r="C34" s="188">
        <f t="shared" si="1"/>
        <v>3.4200000000000001E-2</v>
      </c>
      <c r="D34" s="189">
        <f t="shared" si="2"/>
        <v>3.4200000000000001E-2</v>
      </c>
      <c r="E34" s="192">
        <f t="shared" si="0"/>
        <v>3.27E-2</v>
      </c>
      <c r="F34" s="268">
        <f t="shared" si="3"/>
        <v>6.6900000000000001E-2</v>
      </c>
      <c r="G34" s="268"/>
      <c r="H34" s="183">
        <f t="shared" si="8"/>
        <v>1.07</v>
      </c>
      <c r="I34" s="190">
        <f t="shared" si="9"/>
        <v>0.43</v>
      </c>
      <c r="J34" s="218">
        <f t="shared" si="10"/>
        <v>0.4597</v>
      </c>
      <c r="K34" s="173">
        <f t="shared" si="6"/>
        <v>1.0591999999999999</v>
      </c>
      <c r="L34" s="173"/>
      <c r="M34" s="173"/>
      <c r="N34" s="173"/>
      <c r="O34" s="218"/>
      <c r="P34" s="173"/>
      <c r="Q34" s="173"/>
      <c r="R34" s="173"/>
      <c r="S34" s="173"/>
      <c r="T34" s="173"/>
      <c r="U34" s="173"/>
      <c r="V34" s="173"/>
      <c r="W34" s="173"/>
    </row>
    <row r="35" spans="2:23" x14ac:dyDescent="0.35">
      <c r="B35" s="182">
        <f t="shared" si="7"/>
        <v>403.4</v>
      </c>
      <c r="C35" s="188">
        <f t="shared" si="1"/>
        <v>3.61E-2</v>
      </c>
      <c r="D35" s="189">
        <f t="shared" si="2"/>
        <v>3.61E-2</v>
      </c>
      <c r="E35" s="192">
        <f t="shared" si="0"/>
        <v>3.2000000000000001E-2</v>
      </c>
      <c r="F35" s="268">
        <f t="shared" si="3"/>
        <v>6.8099999999999994E-2</v>
      </c>
      <c r="G35" s="268"/>
      <c r="H35" s="183">
        <f t="shared" si="8"/>
        <v>1</v>
      </c>
      <c r="I35" s="190">
        <f t="shared" si="9"/>
        <v>0.4</v>
      </c>
      <c r="J35" s="218">
        <f t="shared" si="10"/>
        <v>0.42549999999999999</v>
      </c>
      <c r="K35" s="173">
        <f t="shared" si="6"/>
        <v>0.99229999999999996</v>
      </c>
      <c r="L35" s="173"/>
      <c r="M35" s="173"/>
      <c r="N35" s="173"/>
      <c r="O35" s="218"/>
      <c r="P35" s="173"/>
      <c r="Q35" s="173"/>
      <c r="R35" s="173"/>
      <c r="S35" s="173"/>
      <c r="T35" s="173"/>
      <c r="U35" s="173"/>
      <c r="V35" s="173"/>
      <c r="W35" s="173"/>
    </row>
    <row r="36" spans="2:23" x14ac:dyDescent="0.35">
      <c r="B36" s="182">
        <f t="shared" si="7"/>
        <v>378</v>
      </c>
      <c r="C36" s="188">
        <f t="shared" si="1"/>
        <v>3.7900000000000003E-2</v>
      </c>
      <c r="D36" s="189">
        <f t="shared" si="2"/>
        <v>3.7900000000000003E-2</v>
      </c>
      <c r="E36" s="192">
        <f t="shared" si="0"/>
        <v>3.1199999999999999E-2</v>
      </c>
      <c r="F36" s="268">
        <f t="shared" si="3"/>
        <v>6.9099999999999995E-2</v>
      </c>
      <c r="G36" s="268"/>
      <c r="H36" s="183">
        <f t="shared" si="8"/>
        <v>0.93</v>
      </c>
      <c r="I36" s="190">
        <f t="shared" si="9"/>
        <v>0.38</v>
      </c>
      <c r="J36" s="218">
        <f t="shared" si="10"/>
        <v>0.38940000000000002</v>
      </c>
      <c r="K36" s="173">
        <f t="shared" si="6"/>
        <v>0.92420000000000002</v>
      </c>
      <c r="L36" s="173"/>
      <c r="M36" s="173"/>
      <c r="N36" s="173"/>
      <c r="O36" s="218"/>
      <c r="P36" s="173"/>
      <c r="Q36" s="173"/>
      <c r="R36" s="173"/>
      <c r="S36" s="173"/>
      <c r="T36" s="173"/>
      <c r="U36" s="173"/>
      <c r="V36" s="173"/>
      <c r="W36" s="173"/>
    </row>
    <row r="37" spans="2:23" x14ac:dyDescent="0.35">
      <c r="B37" s="182">
        <f t="shared" si="7"/>
        <v>352.6</v>
      </c>
      <c r="C37" s="188">
        <f t="shared" si="1"/>
        <v>3.9399999999999998E-2</v>
      </c>
      <c r="D37" s="189">
        <f t="shared" si="2"/>
        <v>3.9399999999999998E-2</v>
      </c>
      <c r="E37" s="192">
        <f t="shared" si="0"/>
        <v>3.0599999999999999E-2</v>
      </c>
      <c r="F37" s="268">
        <f t="shared" si="3"/>
        <v>7.0000000000000007E-2</v>
      </c>
      <c r="G37" s="268"/>
      <c r="H37" s="183">
        <f t="shared" si="8"/>
        <v>0.86</v>
      </c>
      <c r="I37" s="190">
        <f t="shared" si="9"/>
        <v>0.35</v>
      </c>
      <c r="J37" s="218">
        <f t="shared" si="10"/>
        <v>0.35149999999999998</v>
      </c>
      <c r="K37" s="173">
        <f t="shared" si="6"/>
        <v>0.85509999999999997</v>
      </c>
      <c r="L37" s="173"/>
      <c r="M37" s="173"/>
      <c r="N37" s="173"/>
      <c r="O37" s="218"/>
      <c r="P37" s="173"/>
      <c r="Q37" s="173"/>
      <c r="R37" s="173"/>
      <c r="S37" s="173"/>
      <c r="T37" s="173"/>
      <c r="U37" s="173"/>
      <c r="V37" s="173"/>
      <c r="W37" s="173"/>
    </row>
    <row r="38" spans="2:23" x14ac:dyDescent="0.35">
      <c r="B38" s="182">
        <f t="shared" si="7"/>
        <v>327.2</v>
      </c>
      <c r="C38" s="188">
        <f t="shared" si="1"/>
        <v>4.0800000000000003E-2</v>
      </c>
      <c r="D38" s="189">
        <f t="shared" si="2"/>
        <v>4.0800000000000003E-2</v>
      </c>
      <c r="E38" s="192">
        <f t="shared" si="0"/>
        <v>3.0099999999999998E-2</v>
      </c>
      <c r="F38" s="268">
        <f t="shared" si="3"/>
        <v>7.0900000000000005E-2</v>
      </c>
      <c r="G38" s="268"/>
      <c r="H38" s="183">
        <f t="shared" si="8"/>
        <v>0.79</v>
      </c>
      <c r="I38" s="190">
        <f t="shared" si="9"/>
        <v>0.33</v>
      </c>
      <c r="J38" s="218">
        <f t="shared" si="10"/>
        <v>0.31209999999999999</v>
      </c>
      <c r="K38" s="173">
        <f t="shared" si="6"/>
        <v>0.78510000000000002</v>
      </c>
      <c r="L38" s="173"/>
      <c r="M38" s="173"/>
      <c r="N38" s="173"/>
      <c r="O38" s="218"/>
      <c r="P38" s="173"/>
      <c r="Q38" s="173"/>
      <c r="R38" s="173"/>
      <c r="S38" s="173"/>
      <c r="T38" s="173"/>
      <c r="U38" s="173"/>
      <c r="V38" s="173"/>
      <c r="W38" s="173"/>
    </row>
    <row r="39" spans="2:23" x14ac:dyDescent="0.35">
      <c r="B39" s="182">
        <f t="shared" si="7"/>
        <v>301.8</v>
      </c>
      <c r="C39" s="188">
        <f t="shared" si="1"/>
        <v>4.2000000000000003E-2</v>
      </c>
      <c r="D39" s="189">
        <f t="shared" si="2"/>
        <v>4.2000000000000003E-2</v>
      </c>
      <c r="E39" s="192">
        <f t="shared" si="0"/>
        <v>2.9600000000000001E-2</v>
      </c>
      <c r="F39" s="268">
        <f t="shared" si="3"/>
        <v>7.1599999999999997E-2</v>
      </c>
      <c r="G39" s="268"/>
      <c r="H39" s="183">
        <f t="shared" si="8"/>
        <v>0.72</v>
      </c>
      <c r="I39" s="190">
        <f t="shared" si="9"/>
        <v>0.3</v>
      </c>
      <c r="J39" s="218">
        <f t="shared" si="10"/>
        <v>0.27129999999999999</v>
      </c>
      <c r="K39" s="173">
        <f t="shared" si="6"/>
        <v>0.71419999999999995</v>
      </c>
      <c r="L39" s="173"/>
      <c r="M39" s="173"/>
      <c r="N39" s="173"/>
      <c r="O39" s="218"/>
      <c r="P39" s="173"/>
      <c r="Q39" s="173"/>
      <c r="R39" s="173"/>
      <c r="S39" s="173"/>
      <c r="T39" s="173"/>
      <c r="U39" s="173"/>
      <c r="V39" s="173"/>
      <c r="W39" s="173"/>
    </row>
    <row r="40" spans="2:23" x14ac:dyDescent="0.35">
      <c r="B40" s="182">
        <f t="shared" si="7"/>
        <v>276.39999999999998</v>
      </c>
      <c r="C40" s="188">
        <f t="shared" si="1"/>
        <v>4.3099999999999999E-2</v>
      </c>
      <c r="D40" s="189">
        <f t="shared" si="2"/>
        <v>4.3099999999999999E-2</v>
      </c>
      <c r="E40" s="192">
        <f t="shared" si="0"/>
        <v>2.92E-2</v>
      </c>
      <c r="F40" s="268">
        <f t="shared" si="3"/>
        <v>7.2300000000000003E-2</v>
      </c>
      <c r="G40" s="268"/>
      <c r="H40" s="183">
        <f t="shared" si="8"/>
        <v>0.65</v>
      </c>
      <c r="I40" s="190">
        <f t="shared" si="9"/>
        <v>0.28000000000000003</v>
      </c>
      <c r="J40" s="218">
        <f t="shared" si="10"/>
        <v>0.2293</v>
      </c>
      <c r="K40" s="173">
        <f t="shared" si="6"/>
        <v>0.64259999999999995</v>
      </c>
      <c r="L40" s="173"/>
      <c r="M40" s="173"/>
      <c r="N40" s="173"/>
      <c r="O40" s="218"/>
      <c r="P40" s="173"/>
      <c r="Q40" s="173"/>
      <c r="R40" s="173"/>
      <c r="S40" s="173"/>
      <c r="T40" s="173"/>
      <c r="U40" s="173"/>
      <c r="V40" s="173"/>
      <c r="W40" s="173"/>
    </row>
    <row r="41" spans="2:23" x14ac:dyDescent="0.35">
      <c r="B41" s="182">
        <f t="shared" si="7"/>
        <v>251</v>
      </c>
      <c r="C41" s="188">
        <f t="shared" si="1"/>
        <v>4.4299999999999999E-2</v>
      </c>
      <c r="D41" s="189">
        <f t="shared" si="2"/>
        <v>4.4299999999999999E-2</v>
      </c>
      <c r="E41" s="192">
        <f t="shared" si="0"/>
        <v>2.87E-2</v>
      </c>
      <c r="F41" s="268">
        <f t="shared" si="3"/>
        <v>7.2999999999999995E-2</v>
      </c>
      <c r="G41" s="268"/>
      <c r="H41" s="183">
        <f t="shared" si="8"/>
        <v>0.57999999999999996</v>
      </c>
      <c r="I41" s="190">
        <f t="shared" si="9"/>
        <v>0.25</v>
      </c>
      <c r="J41" s="218">
        <f t="shared" si="10"/>
        <v>0.1862</v>
      </c>
      <c r="K41" s="173">
        <f t="shared" si="6"/>
        <v>0.57030000000000003</v>
      </c>
      <c r="L41" s="173"/>
      <c r="M41" s="173"/>
      <c r="N41" s="173"/>
      <c r="O41" s="218"/>
      <c r="P41" s="173"/>
      <c r="Q41" s="173"/>
      <c r="R41" s="173"/>
      <c r="S41" s="173"/>
      <c r="T41" s="173"/>
      <c r="U41" s="173"/>
      <c r="V41" s="173"/>
      <c r="W41" s="173"/>
    </row>
    <row r="42" spans="2:23" x14ac:dyDescent="0.35">
      <c r="B42" s="182">
        <f t="shared" si="7"/>
        <v>225.6</v>
      </c>
      <c r="C42" s="188">
        <f t="shared" si="1"/>
        <v>4.5499999999999999E-2</v>
      </c>
      <c r="D42" s="189">
        <f t="shared" si="2"/>
        <v>4.5499999999999999E-2</v>
      </c>
      <c r="E42" s="192">
        <f t="shared" si="0"/>
        <v>2.8199999999999999E-2</v>
      </c>
      <c r="F42" s="268">
        <f t="shared" si="3"/>
        <v>7.3700000000000002E-2</v>
      </c>
      <c r="G42" s="268"/>
      <c r="H42" s="183">
        <f t="shared" si="8"/>
        <v>0.51</v>
      </c>
      <c r="I42" s="190">
        <f t="shared" si="9"/>
        <v>0.23</v>
      </c>
      <c r="J42" s="218">
        <f t="shared" si="10"/>
        <v>0.1419</v>
      </c>
      <c r="K42" s="173">
        <f t="shared" si="6"/>
        <v>0.49730000000000002</v>
      </c>
      <c r="L42" s="173"/>
      <c r="M42" s="173"/>
      <c r="N42" s="173"/>
      <c r="O42" s="218"/>
      <c r="P42" s="173"/>
      <c r="Q42" s="173"/>
      <c r="R42" s="173"/>
      <c r="S42" s="173"/>
      <c r="T42" s="173"/>
      <c r="U42" s="173"/>
      <c r="V42" s="173"/>
      <c r="W42" s="173"/>
    </row>
    <row r="43" spans="2:23" x14ac:dyDescent="0.35">
      <c r="B43" s="182">
        <f t="shared" si="7"/>
        <v>200.2</v>
      </c>
      <c r="C43" s="188">
        <f>IF($E$8="SC-44",     IF(B43=1117+$E$15,    0.0014,       IF(B43=1091.6+$E$15,   0.004,        IF(B43=1066.2+$E$15,    0.0082,       IF(B43=1040.8+$E$15,   0.0117,        IF(B43=1015.4+$E$15,   0.0173,        IF(B43=990+$E$15,   0.0248,       IF(B43=964.6+$E$15,    0.0299,      IF(B43=939.2+$E$15,   0.0339,        IF(B43=913.8+$E$15,    0.0374,         IF(B43=888.4+$E$15,    0.0406,       IF(B43=863+$E$15,    0.0434,        IF(B43=837.6+$E$15,    0.0465,       IF(B43=812.2+$E$15,    0.0488,       IF(B43=786.8+$E$15,    0.0509,      IF(B43=761.4+$E$15,    0.0528,        IF(B43=736+$E$15,    0.0544,         IF(B43=710.6+$E$15,    0.056,       IF(B43=685.2+$E$15,   0.0574,        IF(B43=659.8+$E$15,    0.0588,       IF(B43=634.4+$E$15,   0.0602,       IF(B43=609+$E$15,    0.0616,      IF(B43=583.6+$E$15,    0.063,        IF(B43=558.2+$E$15,    0.064,        IF(B43=532.8+$E$15,    0.0654,        IF(B43=507.4+$E$15,    0.0663,        IF(B43=482+$E$15,    0.067,       IF(B43=456.6+$E$15,     0.0682,       IF(B43=431.2+$E$15,     0.0689,      IF(B43=405.8+$E$15,     0.0696,        IF(B43=380.4+$E$15,   0.0703,        IF(B43=355+$E$15,    0.0712,      IF(B43=329.6+$E$15,     0.0717,        IF(B43=304.2+$E$15,    0.0726,       IF(B43=278.8+$E$15,     0.0731,       IF(B43=253.4+$E$15,    0.0738,      IF(B43=228+$E$15,   0.0745,        IF(B43=202.6+$E$15,     0.0752,        IF(B43=177.2+$E$15,     0.0757,      IF(B43=151.8+$E$15,     0.0761,        IF(B43=126.4+$E$15,    0.0773,       IF(B43=101+$E$15,     0.0799,        IF(B43=75.6+$E$15,     0.0806,       IF(B43=50.2+$E$15,     0.08822,        IF(B43=24.8+$E$15,     0.0841,        0)))))))))))))))))))))))))))))))))))))))))))),                IF($E$8="SC-34W",     IF(B43=863+$E$15,       0.0125,      IF(B43=837.6+$E$15,      0.0149,      IF(B43=812.2+$E$15,        0.0228,        IF(B43=786.8+$E$15,       0.0303,      IF(B43=761.4+$E$15,    0.0352,     IF(B43=736+$E$15,    0.0394,     IF(B43=710.6+$E$15,    0.0431,    IF(B43=685.2+$E$15,   0.0462,     IF(B43=659.8+$E$15,  0.0489,      IF(B43=634.4+$E$15,   0.0516,     IF(B43=609+$E$15,   0.0538,     IF(B43=583.6+$E$15,   0.0558,     IF(B43=558.2+$E$15,   0.0577,    IF(B43=532.8+$E$15,       0.0597,    IF(B43=507.4+$E$15,   0.0612,   IF(B43=482+$E$15,  0.0626,    IF(B43=456.6+$E$15,   0.0641,    IF(B43=431.2+$E$15,   0.0656,    IF(B43=405.8+$E$15,   0.0666,      IF(B43=380.4+$E$15,   0.0675,    IF(B43=355+$E$15,   0.0685,    IF(B43=329.6+$E$15,   0.0697,     IF(B43=304.2+$E$15,    0.0705,   IF(B43=278.8+$E$15,   0.0712,    IF(B43=253.4+$E$15,     0.0719,     IF(B43=228+$E$15,    0.0729,     IF(B43=202.6+$E$15,     0.0736,     IF(B43=177.2+$E$15,    0.0741,    IF(B43=151.8+$E$15,    0.0751,    IF(B43=126.4+$E$15,    0.0756,     IF(B43=101+$E$15,    0.0761,     IF(B43=75.6+$E$15,     0.0771,        IF(B43=50.2+$E$15,     0.0785,        IF(B43=24.8+$E$15,    0.0783,        0)))))))))))))))))))))))))))))))))),                        IF($E$8="SC-34E",      IF(B43=863+$E$15,    0.0125,         IF(B43=837.6+$E$15,    0.0153,         IF(B43=812.2+$E$15,    0.0233,           IF(B43=786.8+$E$15,   0.031,      IF(B43=761.4+$E$15,    0.036,     IF(B43=736+$E$15,    0.0403,     IF(B43=710.6+$E$15,    0.044,    IF(B43=685.2+$E$15,   0.0473,     IF(B43=659.8+$E$15,  0.05,      IF(B43=634.4+$E$15,   0.0528,     IF(B43=609+$E$15,   0.055,     IF(B43=583.6+$E$15,   0.057,     IF(B43=558.2+$E$15,   0.059,    IF(B43=532.8+$E$15,       0.061,    IF(B43=507.4+$E$15,   0.0625,   IF(B43=482+$E$15,  0.064,    IF(B43=456.6+$E$15,   0.0655,    IF(B43=431.2+$E$15,   0.067,    IF(B43=405.8+$E$15,   0.068,      IF(B43=380.4+$E$15,   0.069,    IF(B43=355+$E$15,   0.07,    IF(B43=329.6+$E$15,   0.0713,     IF(B43=304.2+$E$15,    0.0721,   IF(B43=278.8+$E$15,   0.0728,    IF(B43=253.4+$E$15,     0.0736,     IF(B43=228+$E$15,    0.0746,     IF(B43=202.6+$E$15,     0.0753,     IF(B43=177.2+$E$15,    0.0758,    IF(B43=151.8+$E$15,    0.0768,    IF(B43=126.4+$E$15,    0.0773,     IF(B43=101+$E$15,    0.0778,     IF(B43=75.6+$E$15,     0.0788,        IF(B43=50.2+$E$15,     0.0803,        IF(B43=24.8+$E$15,    0.0801,        0)))))))))))))))))))))))))))))))))),                    IF(B43=456.6+$E$15,   0.0017,    IF(B43=431.2+$E$15,   0.0064,    IF(B43=405.8+$E$15,   0.0118,      IF(B43=380.4+$E$15,   0.0193,    IF(B43=355+$E$15,   0.0248,    IF(B43=329.6+$E$15,   0.0287,     IF(B43=304.2+$E$15,    0.0317,   IF(B43=278.8+$E$15,   0.0342,    IF(B43=253.4+$E$15,     0.0361,     IF(B43=228+$E$15,    0.0379,     IF(B43=202.6+$E$15,     0.0394,     IF(B43=177.2+$E$15,    0.0408,    IF(B43=151.8+$E$15,    0.042,    IF(B43=126.4+$E$15,    0.0431,     IF(B43=101+$E$15,    0.0443,     IF(B43=75.6+$E$15,     0.0455,        IF(B43=50.2+$E$15,     0.0468,        IF(B43=24.8+$E$15,    0.0496,        0)))))))))))))))))))))</f>
        <v>4.6800000000000001E-2</v>
      </c>
      <c r="D43" s="189">
        <f t="shared" si="2"/>
        <v>4.6800000000000001E-2</v>
      </c>
      <c r="E43" s="192">
        <f t="shared" si="0"/>
        <v>2.7699999999999999E-2</v>
      </c>
      <c r="F43" s="268">
        <f t="shared" si="3"/>
        <v>7.4499999999999997E-2</v>
      </c>
      <c r="G43" s="268"/>
      <c r="H43" s="183">
        <f t="shared" si="8"/>
        <v>0.44</v>
      </c>
      <c r="I43" s="190">
        <f t="shared" si="9"/>
        <v>0.2</v>
      </c>
      <c r="J43" s="218">
        <f t="shared" si="10"/>
        <v>9.64E-2</v>
      </c>
      <c r="K43" s="173">
        <f t="shared" si="6"/>
        <v>0.42359999999999998</v>
      </c>
      <c r="L43" s="173"/>
      <c r="M43" s="173"/>
      <c r="N43" s="173"/>
      <c r="O43" s="218"/>
      <c r="P43" s="173"/>
      <c r="Q43" s="173"/>
      <c r="R43" s="173"/>
      <c r="S43" s="173"/>
      <c r="T43" s="173"/>
      <c r="U43" s="173"/>
      <c r="V43" s="173"/>
      <c r="W43" s="173"/>
    </row>
    <row r="44" spans="2:23" x14ac:dyDescent="0.35">
      <c r="B44" s="182">
        <f>IF($B43&gt;($P$10+$E$15+25.4),     $B43-25.4,         IF(AND($B43&gt;($P$10+$E$15),          $B43&lt;=($P$10+$E$15+25.4)),           ($P$10+$E$15),                                                              IF(AND($B43&lt;=($P$10+$E$15),          $B43&gt;($E$15+25.4)),              $B43-25.4,       IF(AND($B43&gt;$E$15,   $B43&lt;=($E$15+25.4)),    $E$15,                                                                              IF(AND($B43&gt;25.4,     $B43&lt;=$E$15),      $B43-25.4,       0)))))</f>
        <v>174.8</v>
      </c>
      <c r="C44" s="188">
        <f t="shared" si="1"/>
        <v>4.9599999999999998E-2</v>
      </c>
      <c r="D44" s="189">
        <f t="shared" si="2"/>
        <v>4.9599999999999998E-2</v>
      </c>
      <c r="E44" s="192">
        <f t="shared" si="0"/>
        <v>2.5499999999999998E-2</v>
      </c>
      <c r="F44" s="268">
        <f t="shared" si="3"/>
        <v>7.51E-2</v>
      </c>
      <c r="G44" s="268"/>
      <c r="H44" s="183">
        <f t="shared" si="8"/>
        <v>0.37</v>
      </c>
      <c r="I44" s="190">
        <f t="shared" si="9"/>
        <v>0.17</v>
      </c>
      <c r="J44" s="218">
        <f t="shared" si="10"/>
        <v>4.9599999999999998E-2</v>
      </c>
      <c r="K44" s="173">
        <f t="shared" si="6"/>
        <v>0.34910000000000002</v>
      </c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</row>
    <row r="45" spans="2:23" x14ac:dyDescent="0.35">
      <c r="B45" s="182">
        <f>IF($B44&gt;($P$10+$E$15+25.4),     $B44-25.4,         IF(AND($B44&gt;($P$10+$E$15),          $B44&lt;=($P$10+$E$15+25.4)),           ($P$10+$E$15),                                                              IF(AND($B44&lt;=($P$10+$E$15),          $B44&gt;($E$15+25.4)),              $B44-25.4,       IF(AND($B44&gt;$E$15,   $B44&lt;=($E$15+25.4)),    $E$15,                                                                              IF(AND($B44&gt;25.4,     $B44&lt;=$E$15),      $B44-25.4,       0)))))</f>
        <v>150</v>
      </c>
      <c r="C45" s="188">
        <f t="shared" si="1"/>
        <v>0</v>
      </c>
      <c r="D45" s="189">
        <f t="shared" si="2"/>
        <v>0</v>
      </c>
      <c r="E45" s="192">
        <f t="shared" si="0"/>
        <v>4.6399999999999997E-2</v>
      </c>
      <c r="F45" s="268">
        <f t="shared" si="3"/>
        <v>4.6399999999999997E-2</v>
      </c>
      <c r="G45" s="268"/>
      <c r="H45" s="183">
        <f t="shared" si="8"/>
        <v>0.28999999999999998</v>
      </c>
      <c r="I45" s="190">
        <f t="shared" si="9"/>
        <v>0.15</v>
      </c>
      <c r="J45" s="218">
        <f t="shared" si="10"/>
        <v>0</v>
      </c>
      <c r="K45" s="173">
        <f t="shared" si="6"/>
        <v>0.27400000000000002</v>
      </c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</row>
    <row r="46" spans="2:23" x14ac:dyDescent="0.35">
      <c r="B46" s="182">
        <f t="shared" si="7"/>
        <v>124.6</v>
      </c>
      <c r="C46" s="188">
        <f t="shared" si="1"/>
        <v>0</v>
      </c>
      <c r="D46" s="189">
        <f t="shared" si="2"/>
        <v>0</v>
      </c>
      <c r="E46" s="192">
        <f t="shared" si="0"/>
        <v>4.6399999999999997E-2</v>
      </c>
      <c r="F46" s="268">
        <f t="shared" si="3"/>
        <v>4.6399999999999997E-2</v>
      </c>
      <c r="G46" s="268"/>
      <c r="H46" s="183">
        <f t="shared" si="8"/>
        <v>0.24</v>
      </c>
      <c r="I46" s="190">
        <f t="shared" si="9"/>
        <v>0.12</v>
      </c>
      <c r="J46" s="218">
        <f t="shared" si="10"/>
        <v>0</v>
      </c>
      <c r="K46" s="173">
        <f t="shared" si="6"/>
        <v>0.2276</v>
      </c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</row>
    <row r="47" spans="2:23" x14ac:dyDescent="0.35">
      <c r="B47" s="182">
        <f t="shared" si="7"/>
        <v>99.2</v>
      </c>
      <c r="C47" s="188">
        <f t="shared" si="1"/>
        <v>0</v>
      </c>
      <c r="D47" s="189">
        <f t="shared" si="2"/>
        <v>0</v>
      </c>
      <c r="E47" s="192">
        <f t="shared" si="0"/>
        <v>4.6399999999999997E-2</v>
      </c>
      <c r="F47" s="268">
        <f t="shared" si="3"/>
        <v>4.6399999999999997E-2</v>
      </c>
      <c r="G47" s="268"/>
      <c r="H47" s="183">
        <f t="shared" si="8"/>
        <v>0.19</v>
      </c>
      <c r="I47" s="190">
        <f t="shared" si="9"/>
        <v>0.1</v>
      </c>
      <c r="J47" s="218">
        <f t="shared" si="10"/>
        <v>0</v>
      </c>
      <c r="K47" s="173">
        <f t="shared" si="6"/>
        <v>0.1812</v>
      </c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</row>
    <row r="48" spans="2:23" x14ac:dyDescent="0.35">
      <c r="B48" s="182">
        <f t="shared" si="7"/>
        <v>73.8</v>
      </c>
      <c r="C48" s="188">
        <f t="shared" si="1"/>
        <v>0</v>
      </c>
      <c r="D48" s="189">
        <f t="shared" si="2"/>
        <v>0</v>
      </c>
      <c r="E48" s="192">
        <f t="shared" si="0"/>
        <v>4.6399999999999997E-2</v>
      </c>
      <c r="F48" s="268">
        <f t="shared" si="3"/>
        <v>4.6399999999999997E-2</v>
      </c>
      <c r="G48" s="268"/>
      <c r="H48" s="183">
        <f t="shared" si="8"/>
        <v>0.14000000000000001</v>
      </c>
      <c r="I48" s="190">
        <f t="shared" si="9"/>
        <v>7.0000000000000007E-2</v>
      </c>
      <c r="J48" s="218">
        <f t="shared" si="10"/>
        <v>0</v>
      </c>
      <c r="K48" s="173">
        <f t="shared" si="6"/>
        <v>0.1348</v>
      </c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</row>
    <row r="49" spans="2:23" x14ac:dyDescent="0.35">
      <c r="B49" s="182">
        <f t="shared" si="7"/>
        <v>48.4</v>
      </c>
      <c r="C49" s="188">
        <f t="shared" si="1"/>
        <v>0</v>
      </c>
      <c r="D49" s="189">
        <f t="shared" si="2"/>
        <v>0</v>
      </c>
      <c r="E49" s="192">
        <f t="shared" si="0"/>
        <v>4.6399999999999997E-2</v>
      </c>
      <c r="F49" s="268">
        <f t="shared" si="3"/>
        <v>4.6399999999999997E-2</v>
      </c>
      <c r="G49" s="268"/>
      <c r="H49" s="183">
        <f t="shared" si="8"/>
        <v>0.09</v>
      </c>
      <c r="I49" s="190">
        <f t="shared" si="9"/>
        <v>0.05</v>
      </c>
      <c r="J49" s="218">
        <f t="shared" si="10"/>
        <v>0</v>
      </c>
      <c r="K49" s="173">
        <f t="shared" si="6"/>
        <v>8.8400000000000006E-2</v>
      </c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</row>
    <row r="50" spans="2:23" x14ac:dyDescent="0.35">
      <c r="B50" s="182">
        <f t="shared" si="7"/>
        <v>23</v>
      </c>
      <c r="C50" s="188">
        <f t="shared" si="1"/>
        <v>0</v>
      </c>
      <c r="D50" s="189">
        <f t="shared" si="2"/>
        <v>0</v>
      </c>
      <c r="E50" s="192">
        <f t="shared" si="0"/>
        <v>4.2000000000000003E-2</v>
      </c>
      <c r="F50" s="268">
        <f t="shared" si="3"/>
        <v>4.2000000000000003E-2</v>
      </c>
      <c r="G50" s="268"/>
      <c r="H50" s="183">
        <f t="shared" si="8"/>
        <v>0.04</v>
      </c>
      <c r="I50" s="190">
        <f t="shared" si="9"/>
        <v>0.02</v>
      </c>
      <c r="J50" s="218">
        <f t="shared" si="10"/>
        <v>0</v>
      </c>
      <c r="K50" s="173">
        <f t="shared" si="6"/>
        <v>4.2000000000000003E-2</v>
      </c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</row>
    <row r="51" spans="2:23" x14ac:dyDescent="0.35">
      <c r="B51" s="182">
        <f t="shared" si="7"/>
        <v>0</v>
      </c>
      <c r="C51" s="188">
        <f t="shared" si="1"/>
        <v>0</v>
      </c>
      <c r="D51" s="189">
        <f t="shared" si="2"/>
        <v>0</v>
      </c>
      <c r="E51" s="192">
        <f t="shared" si="0"/>
        <v>0</v>
      </c>
      <c r="F51" s="268">
        <f t="shared" si="3"/>
        <v>0</v>
      </c>
      <c r="G51" s="268"/>
      <c r="H51" s="183">
        <f t="shared" si="8"/>
        <v>0</v>
      </c>
      <c r="I51" s="190">
        <f t="shared" si="9"/>
        <v>0</v>
      </c>
      <c r="J51" s="218">
        <f t="shared" si="10"/>
        <v>0</v>
      </c>
      <c r="K51" s="173">
        <f t="shared" si="6"/>
        <v>0</v>
      </c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</row>
    <row r="52" spans="2:23" x14ac:dyDescent="0.35">
      <c r="B52" s="182">
        <f t="shared" si="7"/>
        <v>0</v>
      </c>
      <c r="C52" s="188">
        <f t="shared" si="1"/>
        <v>0</v>
      </c>
      <c r="D52" s="189">
        <f t="shared" si="2"/>
        <v>0</v>
      </c>
      <c r="E52" s="192">
        <f t="shared" si="0"/>
        <v>0</v>
      </c>
      <c r="F52" s="268">
        <f t="shared" si="3"/>
        <v>0</v>
      </c>
      <c r="G52" s="268"/>
      <c r="H52" s="183">
        <f t="shared" si="8"/>
        <v>0</v>
      </c>
      <c r="I52" s="190">
        <f t="shared" si="9"/>
        <v>0</v>
      </c>
      <c r="J52" s="218">
        <f t="shared" si="10"/>
        <v>0</v>
      </c>
      <c r="K52" s="173">
        <f t="shared" si="6"/>
        <v>0</v>
      </c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</row>
    <row r="53" spans="2:23" x14ac:dyDescent="0.35">
      <c r="B53" s="182">
        <f t="shared" si="7"/>
        <v>0</v>
      </c>
      <c r="C53" s="188">
        <f t="shared" si="1"/>
        <v>0</v>
      </c>
      <c r="D53" s="189">
        <f t="shared" si="2"/>
        <v>0</v>
      </c>
      <c r="E53" s="192">
        <f t="shared" si="0"/>
        <v>0</v>
      </c>
      <c r="F53" s="268">
        <f t="shared" si="3"/>
        <v>0</v>
      </c>
      <c r="G53" s="268"/>
      <c r="H53" s="183">
        <f t="shared" si="8"/>
        <v>0</v>
      </c>
      <c r="I53" s="190">
        <f t="shared" si="9"/>
        <v>0</v>
      </c>
      <c r="J53" s="218">
        <f t="shared" si="10"/>
        <v>0</v>
      </c>
      <c r="K53" s="173">
        <f t="shared" si="6"/>
        <v>0</v>
      </c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</row>
    <row r="54" spans="2:23" x14ac:dyDescent="0.35">
      <c r="B54" s="182">
        <f t="shared" si="7"/>
        <v>0</v>
      </c>
      <c r="C54" s="188">
        <f t="shared" si="1"/>
        <v>0</v>
      </c>
      <c r="D54" s="189">
        <f t="shared" si="2"/>
        <v>0</v>
      </c>
      <c r="E54" s="192">
        <f>IF($H$16,      IF(OR($B54&gt;($E$15+$P$10),AND($B54&gt;0,$B54&lt;=$E$15)),  ((((((($P$11+$E$16)*(B54-B55)*$P$12)/1000000000)*$E$12))*$E$11)+((((((2*$P$13)-$E$16)*(B54-B55)*$P$12)/1000000000)*$E$12)*(ROUNDUP(($E$11/$E$17),0)))+((((2*$P$13)*(B54-B55)*((($P$11+$E$16)*$E$17)+((2*$P$13)-$E$16)))/1000000000)*$E$12)),                                   IF(AND($B54&gt;$E$15,$B54&lt;=($E$15+$P$10)),    (((((((($P$11+$E$16)*(B54-B55)*$P$12)/1000000000)-$C54)*$E$12))*$E$11)+((((((2*$P$13)-$E$16)*(B54-B55)*$P$12)/1000000000)*$E$12)*(ROUNDUP(($E$11/$E$17),0)))+((((2*$P$13)*(B54-B55)*((($P$11+$E$16)*$E$17)+((2*$P$13)-$E$16)))/1000000000)*$E$12)),                            0)),                                                                                                                                                                   IF(OR($B54&gt;($E$15+$P$10),AND($B54&gt;0,$B54&lt;=$E$15)),        ((((($P$11+$E$16)*(B54-B55)*$P$12)/1000000000)*$E$12))*$E$11,                     IF(AND($B54&gt;$E$15,$B54&lt;=($E$15+$P$10)),            (((((($P$11+$E$16)*(B54-B55)*$P$12)/1000000000)-$C54)*$E$12))*$E$11,                   0)))</f>
        <v>0</v>
      </c>
      <c r="F54" s="268">
        <f t="shared" si="3"/>
        <v>0</v>
      </c>
      <c r="G54" s="268"/>
      <c r="H54" s="183">
        <f t="shared" si="8"/>
        <v>0</v>
      </c>
      <c r="I54" s="190">
        <f t="shared" si="9"/>
        <v>0</v>
      </c>
      <c r="J54" s="218">
        <f t="shared" si="10"/>
        <v>0</v>
      </c>
      <c r="K54" s="173">
        <f t="shared" si="6"/>
        <v>0</v>
      </c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</row>
    <row r="55" spans="2:23" x14ac:dyDescent="0.35">
      <c r="B55" s="182">
        <f t="shared" si="7"/>
        <v>0</v>
      </c>
      <c r="C55" s="188">
        <f t="shared" si="1"/>
        <v>0</v>
      </c>
      <c r="D55" s="189">
        <f t="shared" si="2"/>
        <v>0</v>
      </c>
      <c r="E55" s="192">
        <f t="shared" ref="E55:E118" si="11">IF($H$16,      IF(OR($B55&gt;($E$15+$P$10),AND($B55&gt;0,$B55&lt;=$E$15)),  ((((((($P$11+$E$16)*(B55-B56)*$P$12)/1000000000)*$E$12))*$E$11)+((((((2*$P$13)-$E$16)*(B55-B56)*$P$12)/1000000000)*$E$12)*(ROUNDUP(($E$11/$E$17),0)))+((((2*$P$13)*(B55-B56)*((($P$11+$E$16)*$E$17)+((2*$P$13)-$E$16)))/1000000000)*$E$12)),                                   IF(AND($B55&gt;$E$15,$B55&lt;=($E$15+$P$10)),    (((((((($P$11+$E$16)*(B55-B56)*$P$12)/1000000000)-$C55)*$E$12))*$E$11)+((((((2*$P$13)-$E$16)*(B55-B56)*$P$12)/1000000000)*$E$12)*(ROUNDUP(($E$11/$E$17),0)))+((((2*$P$13)*(B55-B56)*((($P$11+$E$16)*$E$17)+((2*$P$13)-$E$16)))/1000000000)*$E$12)),                            0)),                                                                                                                                                                   IF(OR($B55&gt;($E$15+$P$10),AND($B55&gt;0,$B55&lt;=$E$15)),        ((((($P$11+$E$16)*(B55-B56)*$P$12)/1000000000)*$E$12))*$E$11,                     IF(AND($B55&gt;$E$15,$B55&lt;=($E$15+$P$10)),            (((((($P$11+$E$16)*(B55-B56)*$P$12)/1000000000)-$C55)*$E$12))*$E$11,                   0)))</f>
        <v>0</v>
      </c>
      <c r="F55" s="268">
        <f t="shared" si="3"/>
        <v>0</v>
      </c>
      <c r="G55" s="268"/>
      <c r="H55" s="183">
        <f t="shared" si="8"/>
        <v>0</v>
      </c>
      <c r="I55" s="190">
        <f t="shared" si="9"/>
        <v>0</v>
      </c>
      <c r="J55" s="218">
        <f t="shared" si="10"/>
        <v>0</v>
      </c>
      <c r="K55" s="173">
        <f t="shared" si="6"/>
        <v>0</v>
      </c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</row>
    <row r="56" spans="2:23" x14ac:dyDescent="0.35">
      <c r="B56" s="182">
        <f t="shared" si="7"/>
        <v>0</v>
      </c>
      <c r="C56" s="188">
        <f t="shared" si="1"/>
        <v>0</v>
      </c>
      <c r="D56" s="189">
        <f t="shared" si="2"/>
        <v>0</v>
      </c>
      <c r="E56" s="192">
        <f t="shared" si="11"/>
        <v>0</v>
      </c>
      <c r="F56" s="268">
        <f t="shared" si="3"/>
        <v>0</v>
      </c>
      <c r="G56" s="268"/>
      <c r="H56" s="183">
        <f t="shared" si="8"/>
        <v>0</v>
      </c>
      <c r="I56" s="190">
        <f t="shared" si="9"/>
        <v>0</v>
      </c>
      <c r="J56" s="218">
        <f t="shared" si="10"/>
        <v>0</v>
      </c>
      <c r="K56" s="173">
        <f t="shared" si="6"/>
        <v>0</v>
      </c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</row>
    <row r="57" spans="2:23" x14ac:dyDescent="0.35">
      <c r="B57" s="182">
        <f t="shared" si="7"/>
        <v>0</v>
      </c>
      <c r="C57" s="188">
        <f t="shared" si="1"/>
        <v>0</v>
      </c>
      <c r="D57" s="189">
        <f t="shared" si="2"/>
        <v>0</v>
      </c>
      <c r="E57" s="192">
        <f t="shared" si="11"/>
        <v>0</v>
      </c>
      <c r="F57" s="268">
        <f t="shared" si="3"/>
        <v>0</v>
      </c>
      <c r="G57" s="268"/>
      <c r="H57" s="183">
        <f t="shared" si="8"/>
        <v>0</v>
      </c>
      <c r="I57" s="190">
        <f t="shared" si="9"/>
        <v>0</v>
      </c>
      <c r="J57" s="218">
        <f t="shared" si="10"/>
        <v>0</v>
      </c>
      <c r="K57" s="173">
        <f t="shared" si="6"/>
        <v>0</v>
      </c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</row>
    <row r="58" spans="2:23" x14ac:dyDescent="0.35">
      <c r="B58" s="182">
        <f t="shared" si="7"/>
        <v>0</v>
      </c>
      <c r="C58" s="188">
        <f t="shared" si="1"/>
        <v>0</v>
      </c>
      <c r="D58" s="189">
        <f t="shared" si="2"/>
        <v>0</v>
      </c>
      <c r="E58" s="192">
        <f t="shared" si="11"/>
        <v>0</v>
      </c>
      <c r="F58" s="268">
        <f t="shared" si="3"/>
        <v>0</v>
      </c>
      <c r="G58" s="268"/>
      <c r="H58" s="183">
        <f t="shared" si="8"/>
        <v>0</v>
      </c>
      <c r="I58" s="190">
        <f t="shared" si="9"/>
        <v>0</v>
      </c>
      <c r="J58" s="218">
        <f t="shared" si="10"/>
        <v>0</v>
      </c>
      <c r="K58" s="173">
        <f t="shared" si="6"/>
        <v>0</v>
      </c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</row>
    <row r="59" spans="2:23" x14ac:dyDescent="0.35">
      <c r="B59" s="182">
        <f t="shared" si="7"/>
        <v>0</v>
      </c>
      <c r="C59" s="188">
        <f t="shared" si="1"/>
        <v>0</v>
      </c>
      <c r="D59" s="189">
        <f t="shared" si="2"/>
        <v>0</v>
      </c>
      <c r="E59" s="192">
        <f t="shared" si="11"/>
        <v>0</v>
      </c>
      <c r="F59" s="268">
        <f t="shared" si="3"/>
        <v>0</v>
      </c>
      <c r="G59" s="268"/>
      <c r="H59" s="183">
        <f t="shared" si="8"/>
        <v>0</v>
      </c>
      <c r="I59" s="190">
        <f t="shared" si="9"/>
        <v>0</v>
      </c>
      <c r="J59" s="218">
        <f t="shared" si="10"/>
        <v>0</v>
      </c>
      <c r="K59" s="173">
        <f t="shared" si="6"/>
        <v>0</v>
      </c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</row>
    <row r="60" spans="2:23" x14ac:dyDescent="0.35">
      <c r="B60" s="182">
        <f t="shared" si="7"/>
        <v>0</v>
      </c>
      <c r="C60" s="188">
        <f t="shared" si="1"/>
        <v>0</v>
      </c>
      <c r="D60" s="189">
        <f t="shared" si="2"/>
        <v>0</v>
      </c>
      <c r="E60" s="192">
        <f t="shared" si="11"/>
        <v>0</v>
      </c>
      <c r="F60" s="268">
        <f t="shared" si="3"/>
        <v>0</v>
      </c>
      <c r="G60" s="268"/>
      <c r="H60" s="183">
        <f t="shared" si="8"/>
        <v>0</v>
      </c>
      <c r="I60" s="190">
        <f t="shared" si="9"/>
        <v>0</v>
      </c>
      <c r="J60" s="218">
        <f t="shared" si="10"/>
        <v>0</v>
      </c>
      <c r="K60" s="173">
        <f t="shared" si="6"/>
        <v>0</v>
      </c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</row>
    <row r="61" spans="2:23" x14ac:dyDescent="0.35">
      <c r="B61" s="182">
        <f t="shared" si="7"/>
        <v>0</v>
      </c>
      <c r="C61" s="188">
        <f t="shared" si="1"/>
        <v>0</v>
      </c>
      <c r="D61" s="189">
        <f t="shared" si="2"/>
        <v>0</v>
      </c>
      <c r="E61" s="192">
        <f t="shared" si="11"/>
        <v>0</v>
      </c>
      <c r="F61" s="268">
        <f t="shared" si="3"/>
        <v>0</v>
      </c>
      <c r="G61" s="268"/>
      <c r="H61" s="183">
        <f t="shared" si="8"/>
        <v>0</v>
      </c>
      <c r="I61" s="190">
        <f t="shared" si="9"/>
        <v>0</v>
      </c>
      <c r="J61" s="218">
        <f t="shared" si="10"/>
        <v>0</v>
      </c>
      <c r="K61" s="173">
        <f t="shared" si="6"/>
        <v>0</v>
      </c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</row>
    <row r="62" spans="2:23" x14ac:dyDescent="0.35">
      <c r="B62" s="182">
        <f t="shared" si="7"/>
        <v>0</v>
      </c>
      <c r="C62" s="188">
        <f t="shared" si="1"/>
        <v>0</v>
      </c>
      <c r="D62" s="189">
        <f t="shared" si="2"/>
        <v>0</v>
      </c>
      <c r="E62" s="192">
        <f t="shared" si="11"/>
        <v>0</v>
      </c>
      <c r="F62" s="268">
        <f t="shared" si="3"/>
        <v>0</v>
      </c>
      <c r="G62" s="268"/>
      <c r="H62" s="183">
        <f t="shared" si="8"/>
        <v>0</v>
      </c>
      <c r="I62" s="190">
        <f t="shared" si="9"/>
        <v>0</v>
      </c>
      <c r="J62" s="218">
        <f t="shared" si="10"/>
        <v>0</v>
      </c>
      <c r="K62" s="173">
        <f t="shared" si="6"/>
        <v>0</v>
      </c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</row>
    <row r="63" spans="2:23" x14ac:dyDescent="0.35">
      <c r="B63" s="182">
        <f t="shared" si="7"/>
        <v>0</v>
      </c>
      <c r="C63" s="188">
        <f t="shared" si="1"/>
        <v>0</v>
      </c>
      <c r="D63" s="189">
        <f t="shared" si="2"/>
        <v>0</v>
      </c>
      <c r="E63" s="192">
        <f t="shared" si="11"/>
        <v>0</v>
      </c>
      <c r="F63" s="268">
        <f t="shared" si="3"/>
        <v>0</v>
      </c>
      <c r="G63" s="268"/>
      <c r="H63" s="183">
        <f t="shared" si="8"/>
        <v>0</v>
      </c>
      <c r="I63" s="190">
        <f t="shared" si="9"/>
        <v>0</v>
      </c>
      <c r="J63" s="218">
        <f t="shared" si="10"/>
        <v>0</v>
      </c>
      <c r="K63" s="173">
        <f t="shared" si="6"/>
        <v>0</v>
      </c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</row>
    <row r="64" spans="2:23" x14ac:dyDescent="0.35">
      <c r="B64" s="182">
        <f t="shared" si="7"/>
        <v>0</v>
      </c>
      <c r="C64" s="188">
        <f t="shared" si="1"/>
        <v>0</v>
      </c>
      <c r="D64" s="189">
        <f t="shared" si="2"/>
        <v>0</v>
      </c>
      <c r="E64" s="192">
        <f t="shared" si="11"/>
        <v>0</v>
      </c>
      <c r="F64" s="268">
        <f t="shared" si="3"/>
        <v>0</v>
      </c>
      <c r="G64" s="268"/>
      <c r="H64" s="183">
        <f t="shared" si="8"/>
        <v>0</v>
      </c>
      <c r="I64" s="190">
        <f t="shared" si="9"/>
        <v>0</v>
      </c>
      <c r="J64" s="218">
        <f t="shared" si="10"/>
        <v>0</v>
      </c>
      <c r="K64" s="173">
        <f t="shared" si="6"/>
        <v>0</v>
      </c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</row>
    <row r="65" spans="2:23" x14ac:dyDescent="0.35">
      <c r="B65" s="182">
        <f t="shared" si="7"/>
        <v>0</v>
      </c>
      <c r="C65" s="188">
        <f t="shared" si="1"/>
        <v>0</v>
      </c>
      <c r="D65" s="189">
        <f t="shared" si="2"/>
        <v>0</v>
      </c>
      <c r="E65" s="192">
        <f t="shared" si="11"/>
        <v>0</v>
      </c>
      <c r="F65" s="268">
        <f t="shared" si="3"/>
        <v>0</v>
      </c>
      <c r="G65" s="268"/>
      <c r="H65" s="183">
        <f t="shared" si="8"/>
        <v>0</v>
      </c>
      <c r="I65" s="190">
        <f t="shared" si="9"/>
        <v>0</v>
      </c>
      <c r="J65" s="218">
        <f t="shared" si="10"/>
        <v>0</v>
      </c>
      <c r="K65" s="173">
        <f t="shared" si="6"/>
        <v>0</v>
      </c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</row>
    <row r="66" spans="2:23" x14ac:dyDescent="0.35">
      <c r="B66" s="182">
        <f t="shared" si="7"/>
        <v>0</v>
      </c>
      <c r="C66" s="188">
        <f t="shared" si="1"/>
        <v>0</v>
      </c>
      <c r="D66" s="189">
        <f t="shared" si="2"/>
        <v>0</v>
      </c>
      <c r="E66" s="192">
        <f t="shared" si="11"/>
        <v>0</v>
      </c>
      <c r="F66" s="268">
        <f t="shared" si="3"/>
        <v>0</v>
      </c>
      <c r="G66" s="268"/>
      <c r="H66" s="183">
        <f t="shared" si="8"/>
        <v>0</v>
      </c>
      <c r="I66" s="190">
        <f t="shared" si="9"/>
        <v>0</v>
      </c>
      <c r="J66" s="218">
        <f t="shared" si="10"/>
        <v>0</v>
      </c>
      <c r="K66" s="173">
        <f t="shared" si="6"/>
        <v>0</v>
      </c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</row>
    <row r="67" spans="2:23" x14ac:dyDescent="0.35">
      <c r="B67" s="182">
        <f t="shared" si="7"/>
        <v>0</v>
      </c>
      <c r="C67" s="188">
        <f t="shared" si="1"/>
        <v>0</v>
      </c>
      <c r="D67" s="189">
        <f t="shared" si="2"/>
        <v>0</v>
      </c>
      <c r="E67" s="192">
        <f t="shared" si="11"/>
        <v>0</v>
      </c>
      <c r="F67" s="268">
        <f t="shared" si="3"/>
        <v>0</v>
      </c>
      <c r="G67" s="268"/>
      <c r="H67" s="183">
        <f t="shared" si="8"/>
        <v>0</v>
      </c>
      <c r="I67" s="190">
        <f t="shared" si="9"/>
        <v>0</v>
      </c>
      <c r="J67" s="218">
        <f t="shared" si="10"/>
        <v>0</v>
      </c>
      <c r="K67" s="173">
        <f t="shared" si="6"/>
        <v>0</v>
      </c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</row>
    <row r="68" spans="2:23" x14ac:dyDescent="0.35">
      <c r="B68" s="182">
        <f t="shared" si="7"/>
        <v>0</v>
      </c>
      <c r="C68" s="188">
        <f t="shared" si="1"/>
        <v>0</v>
      </c>
      <c r="D68" s="189">
        <f t="shared" si="2"/>
        <v>0</v>
      </c>
      <c r="E68" s="192">
        <f t="shared" si="11"/>
        <v>0</v>
      </c>
      <c r="F68" s="268">
        <f t="shared" si="3"/>
        <v>0</v>
      </c>
      <c r="G68" s="268"/>
      <c r="H68" s="183">
        <f t="shared" si="8"/>
        <v>0</v>
      </c>
      <c r="I68" s="190">
        <f t="shared" si="9"/>
        <v>0</v>
      </c>
      <c r="J68" s="173"/>
      <c r="K68" s="173">
        <f t="shared" si="6"/>
        <v>0</v>
      </c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</row>
    <row r="69" spans="2:23" x14ac:dyDescent="0.35">
      <c r="B69" s="182">
        <f t="shared" si="7"/>
        <v>0</v>
      </c>
      <c r="C69" s="188">
        <f t="shared" si="1"/>
        <v>0</v>
      </c>
      <c r="D69" s="189">
        <f t="shared" si="2"/>
        <v>0</v>
      </c>
      <c r="E69" s="192">
        <f t="shared" si="11"/>
        <v>0</v>
      </c>
      <c r="F69" s="268">
        <f t="shared" si="3"/>
        <v>0</v>
      </c>
      <c r="G69" s="268"/>
      <c r="H69" s="183">
        <f t="shared" si="8"/>
        <v>0</v>
      </c>
      <c r="I69" s="190">
        <f t="shared" si="9"/>
        <v>0</v>
      </c>
      <c r="J69" s="173"/>
      <c r="K69" s="173">
        <f t="shared" si="6"/>
        <v>0</v>
      </c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</row>
    <row r="70" spans="2:23" x14ac:dyDescent="0.35">
      <c r="B70" s="182">
        <f t="shared" si="7"/>
        <v>0</v>
      </c>
      <c r="C70" s="188">
        <f>IF($E$8="SC-44",     IF(B70=1117+$E$15,    0.0014,       IF(B70=1091.6+$E$15,   0.004,        IF(B70=1066.2+$E$15,    0.0082,       IF(B70=1040.8+$E$15,   0.0117,        IF(B70=1015.4+$E$15,   0.0173,        IF(B70=990+$E$15,   0.0248,       IF(B70=964.6+$E$15,    0.0299,      IF(B70=939.2+$E$15,   0.0339,        IF(B70=913.8+$E$15,    0.0374,         IF(B70=888.4+$E$15,    0.0406,       IF(B70=863+$E$15,    0.0434,        IF(B70=837.6+$E$15,    0.0465,       IF(B70=812.2+$E$15,    0.0488,       IF(B70=786.8+$E$15,    0.0509,      IF(B70=761.4+$E$15,    0.0528,        IF(B70=736+$E$15,    0.0544,         IF(B70=710.6+$E$15,    0.056,       IF(B70=685.2+$E$15,   0.0574,        IF(B70=659.8+$E$15,    0.0588,       IF(B70=634.4+$E$15,   0.0602,       IF(B70=609+$E$15,    0.0616,      IF(B70=583.6+$E$15,    0.063,        IF(B70=558.2+$E$15,    0.064,        IF(B70=532.8+$E$15,    0.0654,        IF(B70=507.4+$E$15,    0.0663,        IF(B70=482+$E$15,    0.067,       IF(B70=456.6+$E$15,     0.0682,       IF(B70=431.2+$E$15,     0.0689,      IF(B70=405.8+$E$15,     0.0696,        IF(B70=380.4+$E$15,   0.0703,        IF(B70=355+$E$15,    0.0712,      IF(B70=329.6+$E$15,     0.0717,        IF(B70=304.2+$E$15,    0.0726,       IF(B70=278.8+$E$15,     0.0731,       IF(B70=253.4+$E$15,    0.0738,      IF(B70=228+$E$15,   0.0745,        IF(B70=202.6+$E$15,     0.0752,        IF(B70=177.2+$E$15,     0.0757,      IF(B70=151.8+$E$15,     0.0761,        IF(B70=126.4+$E$15,    0.0773,       IF(B70=101+$E$15,     0.0799,        IF(B70=75.6+$E$15,     0.0806,       IF(B70=50.2+$E$15,     0.08822,        IF(B70=24.8+$E$15,     0.0841,        0)))))))))))))))))))))))))))))))))))))))))))),                IF($E$8="SC-34W",     IF(B70=863+$E$15,       0.0125,      IF(B70=837.6+$E$15,      0.0149,      IF(B70=812.2+$E$15,        0.0228,        IF(B70=786.8+$E$15,       0.0303,      IF(B70=761.4+$E$15,    0.0352,     IF(B70=736+$E$15,    0.0394,     IF(B70=710.6+$E$15,    0.0431,    IF(B70=685.2+$E$15,   0.0462,     IF(B70=659.8+$E$15,  0.0489,      IF(B70=634.4+$E$15,   0.0516,     IF(B70=609+$E$15,   0.0538,     IF(B70=583.6+$E$15,   0.0558,     IF(B70=558.2+$E$15,   0.0577,    IF(B70=532.8+$E$15,       0.0597,    IF(B70=507.4+$E$15,   0.0612,   IF(B70=482+$E$15,  0.0626,    IF(B70=456.6+$E$15,   0.0641,    IF(B70=431.2+$E$15,   0.0656,    IF(B70=405.8+$E$15,   0.0666,      IF(B70=380.4+$E$15,   0.0675,    IF(B70=355+$E$15,   0.0685,    IF(B70=329.6+$E$15,   0.0697,     IF(B70=304.2+$E$15,    0.0705,   IF(B70=278.8+$E$15,   0.0712,    IF(B70=253.4+$E$15,     0.0719,     IF(B70=228+$E$15,    0.0729,     IF(B70=202.6+$E$15,     0.0736,     IF(B70=177.2+$E$15,    0.0741,    IF(B70=151.8+$E$15,    0.0751,    IF(B70=126.4+$E$15,    0.0756,     IF(B70=101+$E$15,    0.0761,     IF(B70=75.6+$E$15,     0.0771,        IF(B70=50.2+$E$15,     0.0785,        IF(B70=24.8+$E$15,    0.0783,        0)))))))))))))))))))))))))))))))))),                        IF($E$8="SC-34E",      IF(B70=863+$E$15,    0.0125,         IF(B70=837.6+$E$15,    0.0153,         IF(B70=812.2+$E$15,    0.0233,           IF(B70=786.8+$E$15,   0.031,      IF(B70=761.4+$E$15,    0.036,     IF(B70=736+$E$15,    0.0403,     IF(B70=710.6+$E$15,    0.044,    IF(B70=685.2+$E$15,   0.0473,     IF(B70=659.8+$E$15,  0.05,      IF(B70=634.4+$E$15,   0.0528,     IF(B70=609+$E$15,   0.055,     IF(B70=583.6+$E$15,   0.057,     IF(B70=558.2+$E$15,   0.059,    IF(B70=532.8+$E$15,       0.061,    IF(B70=507.4+$E$15,   0.0625,   IF(B70=482+$E$15,  0.064,    IF(B70=456.6+$E$15,   0.0655,    IF(B70=431.2+$E$15,   0.067,    IF(B70=405.8+$E$15,   0.068,      IF(B70=380.4+$E$15,   0.069,    IF(B70=355+$E$15,   0.07,    IF(B70=329.6+$E$15,   0.0713,     IF(B70=304.2+$E$15,    0.0721,   IF(B70=278.8+$E$15,   0.0728,    IF(B70=253.4+$E$15,     0.0736,     IF(B70=228+$E$15,    0.0746,     IF(B70=202.6+$E$15,     0.0753,     IF(B70=177.2+$E$15,    0.0758,    IF(B70=151.8+$E$15,    0.0768,    IF(B70=126.4+$E$15,    0.0773,     IF(B70=101+$E$15,    0.0778,     IF(B70=75.6+$E$15,     0.0788,        IF(B70=50.2+$E$15,     0.0803,        IF(B70=24.8+$E$15,    0.0801,        0)))))))))))))))))))))))))))))))))),                    IF(B70=456.6+$E$15,   0.0017,    IF(B70=431.2+$E$15,   0.0064,    IF(B70=405.8+$E$15,   0.0118,      IF(B70=380.4+$E$15,   0.0193,    IF(B70=355+$E$15,   0.0248,    IF(B70=329.6+$E$15,   0.0287,     IF(B70=304.2+$E$15,    0.0317,   IF(B70=278.8+$E$15,   0.0342,    IF(B70=253.4+$E$15,     0.0361,     IF(B70=228+$E$15,    0.0379,     IF(B70=202.6+$E$15,     0.0394,     IF(B70=177.2+$E$15,    0.0408,    IF(B70=151.8+$E$15,    0.042,    IF(B70=126.4+$E$15,    0.0431,     IF(B70=101+$E$15,    0.0443,     IF(B70=75.6+$E$15,     0.0455,        IF(B70=50.2+$E$15,     0.0468,        IF(B70=24.8+$E$15,    0.0496,        0)))))))))))))))))))))</f>
        <v>0</v>
      </c>
      <c r="D70" s="189">
        <f t="shared" si="2"/>
        <v>0</v>
      </c>
      <c r="E70" s="192">
        <f t="shared" si="11"/>
        <v>0</v>
      </c>
      <c r="F70" s="268">
        <f t="shared" si="3"/>
        <v>0</v>
      </c>
      <c r="G70" s="268"/>
      <c r="H70" s="183">
        <f t="shared" si="8"/>
        <v>0</v>
      </c>
      <c r="I70" s="190">
        <f t="shared" si="9"/>
        <v>0</v>
      </c>
      <c r="J70" s="173"/>
      <c r="K70" s="173">
        <f t="shared" si="6"/>
        <v>0</v>
      </c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</row>
    <row r="71" spans="2:23" x14ac:dyDescent="0.35">
      <c r="B71" s="182">
        <f t="shared" si="7"/>
        <v>0</v>
      </c>
      <c r="C71" s="188">
        <f t="shared" si="1"/>
        <v>0</v>
      </c>
      <c r="D71" s="189">
        <f t="shared" si="2"/>
        <v>0</v>
      </c>
      <c r="E71" s="192">
        <f t="shared" si="11"/>
        <v>0</v>
      </c>
      <c r="F71" s="268">
        <f t="shared" si="3"/>
        <v>0</v>
      </c>
      <c r="G71" s="268"/>
      <c r="H71" s="183">
        <f t="shared" si="8"/>
        <v>0</v>
      </c>
      <c r="I71" s="190">
        <f t="shared" si="9"/>
        <v>0</v>
      </c>
      <c r="J71" s="173"/>
      <c r="K71" s="173">
        <f t="shared" si="6"/>
        <v>0</v>
      </c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</row>
    <row r="72" spans="2:23" x14ac:dyDescent="0.35">
      <c r="B72" s="182">
        <f t="shared" si="7"/>
        <v>0</v>
      </c>
      <c r="C72" s="188">
        <f t="shared" si="1"/>
        <v>0</v>
      </c>
      <c r="D72" s="189">
        <f t="shared" si="2"/>
        <v>0</v>
      </c>
      <c r="E72" s="192">
        <f t="shared" si="11"/>
        <v>0</v>
      </c>
      <c r="F72" s="268">
        <f t="shared" si="3"/>
        <v>0</v>
      </c>
      <c r="G72" s="268"/>
      <c r="H72" s="183">
        <f t="shared" si="8"/>
        <v>0</v>
      </c>
      <c r="I72" s="190">
        <f t="shared" si="9"/>
        <v>0</v>
      </c>
      <c r="J72" s="173"/>
      <c r="K72" s="173">
        <f t="shared" si="6"/>
        <v>0</v>
      </c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</row>
    <row r="73" spans="2:23" x14ac:dyDescent="0.35">
      <c r="B73" s="182">
        <f t="shared" si="7"/>
        <v>0</v>
      </c>
      <c r="C73" s="188">
        <f t="shared" si="1"/>
        <v>0</v>
      </c>
      <c r="D73" s="189">
        <f t="shared" si="2"/>
        <v>0</v>
      </c>
      <c r="E73" s="192">
        <f t="shared" si="11"/>
        <v>0</v>
      </c>
      <c r="F73" s="268">
        <f t="shared" si="3"/>
        <v>0</v>
      </c>
      <c r="G73" s="268"/>
      <c r="H73" s="183">
        <f t="shared" si="8"/>
        <v>0</v>
      </c>
      <c r="I73" s="190">
        <f t="shared" si="9"/>
        <v>0</v>
      </c>
      <c r="J73" s="173"/>
      <c r="K73" s="173">
        <f t="shared" si="6"/>
        <v>0</v>
      </c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</row>
    <row r="74" spans="2:23" x14ac:dyDescent="0.35">
      <c r="B74" s="182">
        <f t="shared" si="7"/>
        <v>0</v>
      </c>
      <c r="C74" s="188">
        <f t="shared" si="1"/>
        <v>0</v>
      </c>
      <c r="D74" s="189">
        <f t="shared" si="2"/>
        <v>0</v>
      </c>
      <c r="E74" s="192">
        <f t="shared" si="11"/>
        <v>0</v>
      </c>
      <c r="F74" s="268">
        <f t="shared" si="3"/>
        <v>0</v>
      </c>
      <c r="G74" s="268"/>
      <c r="H74" s="183">
        <f t="shared" si="8"/>
        <v>0</v>
      </c>
      <c r="I74" s="190">
        <f t="shared" si="9"/>
        <v>0</v>
      </c>
      <c r="J74" s="173"/>
      <c r="K74" s="173">
        <f t="shared" si="6"/>
        <v>0</v>
      </c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</row>
    <row r="75" spans="2:23" x14ac:dyDescent="0.35">
      <c r="B75" s="182">
        <f t="shared" si="7"/>
        <v>0</v>
      </c>
      <c r="C75" s="188">
        <f t="shared" si="1"/>
        <v>0</v>
      </c>
      <c r="D75" s="189">
        <f t="shared" si="2"/>
        <v>0</v>
      </c>
      <c r="E75" s="192">
        <f t="shared" si="11"/>
        <v>0</v>
      </c>
      <c r="F75" s="268">
        <f t="shared" si="3"/>
        <v>0</v>
      </c>
      <c r="G75" s="268"/>
      <c r="H75" s="183">
        <f t="shared" si="8"/>
        <v>0</v>
      </c>
      <c r="I75" s="190">
        <f t="shared" si="9"/>
        <v>0</v>
      </c>
      <c r="J75" s="173"/>
      <c r="K75" s="173">
        <f t="shared" si="6"/>
        <v>0</v>
      </c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</row>
    <row r="76" spans="2:23" x14ac:dyDescent="0.35">
      <c r="B76" s="182">
        <f t="shared" si="7"/>
        <v>0</v>
      </c>
      <c r="C76" s="188">
        <f t="shared" si="1"/>
        <v>0</v>
      </c>
      <c r="D76" s="189">
        <f t="shared" si="2"/>
        <v>0</v>
      </c>
      <c r="E76" s="192">
        <f t="shared" si="11"/>
        <v>0</v>
      </c>
      <c r="F76" s="268">
        <f t="shared" si="3"/>
        <v>0</v>
      </c>
      <c r="G76" s="268"/>
      <c r="H76" s="183">
        <f t="shared" si="8"/>
        <v>0</v>
      </c>
      <c r="I76" s="190">
        <f t="shared" si="9"/>
        <v>0</v>
      </c>
      <c r="J76" s="173"/>
      <c r="K76" s="173">
        <f t="shared" si="6"/>
        <v>0</v>
      </c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</row>
    <row r="77" spans="2:23" x14ac:dyDescent="0.35">
      <c r="B77" s="182">
        <f t="shared" si="7"/>
        <v>0</v>
      </c>
      <c r="C77" s="188">
        <f t="shared" si="1"/>
        <v>0</v>
      </c>
      <c r="D77" s="189">
        <f t="shared" si="2"/>
        <v>0</v>
      </c>
      <c r="E77" s="192">
        <f t="shared" si="11"/>
        <v>0</v>
      </c>
      <c r="F77" s="268">
        <f t="shared" si="3"/>
        <v>0</v>
      </c>
      <c r="G77" s="268"/>
      <c r="H77" s="183">
        <f t="shared" si="8"/>
        <v>0</v>
      </c>
      <c r="I77" s="190">
        <f t="shared" si="9"/>
        <v>0</v>
      </c>
      <c r="J77" s="173"/>
      <c r="K77" s="173">
        <f t="shared" si="6"/>
        <v>0</v>
      </c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</row>
    <row r="78" spans="2:23" x14ac:dyDescent="0.35">
      <c r="B78" s="182">
        <f t="shared" si="7"/>
        <v>0</v>
      </c>
      <c r="C78" s="188">
        <f t="shared" si="1"/>
        <v>0</v>
      </c>
      <c r="D78" s="189">
        <f t="shared" si="2"/>
        <v>0</v>
      </c>
      <c r="E78" s="192">
        <f t="shared" si="11"/>
        <v>0</v>
      </c>
      <c r="F78" s="268">
        <f t="shared" si="3"/>
        <v>0</v>
      </c>
      <c r="G78" s="268"/>
      <c r="H78" s="183">
        <f t="shared" si="8"/>
        <v>0</v>
      </c>
      <c r="I78" s="190">
        <f t="shared" si="9"/>
        <v>0</v>
      </c>
      <c r="J78" s="173"/>
      <c r="K78" s="173">
        <f t="shared" si="6"/>
        <v>0</v>
      </c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</row>
    <row r="79" spans="2:23" x14ac:dyDescent="0.35">
      <c r="B79" s="182">
        <f t="shared" si="7"/>
        <v>0</v>
      </c>
      <c r="C79" s="188">
        <f t="shared" si="1"/>
        <v>0</v>
      </c>
      <c r="D79" s="189">
        <f t="shared" si="2"/>
        <v>0</v>
      </c>
      <c r="E79" s="192">
        <f t="shared" si="11"/>
        <v>0</v>
      </c>
      <c r="F79" s="268">
        <f t="shared" si="3"/>
        <v>0</v>
      </c>
      <c r="G79" s="268"/>
      <c r="H79" s="183">
        <f t="shared" si="8"/>
        <v>0</v>
      </c>
      <c r="I79" s="190">
        <f t="shared" si="9"/>
        <v>0</v>
      </c>
      <c r="J79" s="173"/>
      <c r="K79" s="173">
        <f t="shared" si="6"/>
        <v>0</v>
      </c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</row>
    <row r="80" spans="2:23" x14ac:dyDescent="0.35">
      <c r="B80" s="182">
        <f t="shared" si="7"/>
        <v>0</v>
      </c>
      <c r="C80" s="188">
        <f t="shared" si="1"/>
        <v>0</v>
      </c>
      <c r="D80" s="189">
        <f t="shared" si="2"/>
        <v>0</v>
      </c>
      <c r="E80" s="192">
        <f t="shared" si="11"/>
        <v>0</v>
      </c>
      <c r="F80" s="268">
        <f t="shared" si="3"/>
        <v>0</v>
      </c>
      <c r="G80" s="268"/>
      <c r="H80" s="183">
        <f t="shared" si="8"/>
        <v>0</v>
      </c>
      <c r="I80" s="190">
        <f t="shared" si="9"/>
        <v>0</v>
      </c>
      <c r="J80" s="173"/>
      <c r="K80" s="173">
        <f t="shared" si="6"/>
        <v>0</v>
      </c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</row>
    <row r="81" spans="2:23" x14ac:dyDescent="0.35">
      <c r="B81" s="182">
        <f t="shared" si="7"/>
        <v>0</v>
      </c>
      <c r="C81" s="188">
        <f t="shared" si="1"/>
        <v>0</v>
      </c>
      <c r="D81" s="189">
        <f t="shared" si="2"/>
        <v>0</v>
      </c>
      <c r="E81" s="192">
        <f t="shared" si="11"/>
        <v>0</v>
      </c>
      <c r="F81" s="268">
        <f t="shared" si="3"/>
        <v>0</v>
      </c>
      <c r="G81" s="268"/>
      <c r="H81" s="183">
        <f t="shared" si="8"/>
        <v>0</v>
      </c>
      <c r="I81" s="190">
        <f t="shared" si="9"/>
        <v>0</v>
      </c>
      <c r="J81" s="173"/>
      <c r="K81" s="173">
        <f t="shared" si="6"/>
        <v>0</v>
      </c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</row>
    <row r="82" spans="2:23" x14ac:dyDescent="0.35">
      <c r="B82" s="182">
        <f t="shared" si="7"/>
        <v>0</v>
      </c>
      <c r="C82" s="188">
        <f t="shared" si="1"/>
        <v>0</v>
      </c>
      <c r="D82" s="189">
        <f t="shared" si="2"/>
        <v>0</v>
      </c>
      <c r="E82" s="192">
        <f t="shared" si="11"/>
        <v>0</v>
      </c>
      <c r="F82" s="268">
        <f t="shared" si="3"/>
        <v>0</v>
      </c>
      <c r="G82" s="268"/>
      <c r="H82" s="183">
        <f t="shared" si="8"/>
        <v>0</v>
      </c>
      <c r="I82" s="190">
        <f t="shared" si="9"/>
        <v>0</v>
      </c>
      <c r="J82" s="173"/>
      <c r="K82" s="173">
        <f t="shared" si="6"/>
        <v>0</v>
      </c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</row>
    <row r="83" spans="2:23" x14ac:dyDescent="0.35">
      <c r="B83" s="182">
        <f t="shared" si="7"/>
        <v>0</v>
      </c>
      <c r="C83" s="188">
        <f t="shared" si="1"/>
        <v>0</v>
      </c>
      <c r="D83" s="189">
        <f t="shared" si="2"/>
        <v>0</v>
      </c>
      <c r="E83" s="192">
        <f t="shared" si="11"/>
        <v>0</v>
      </c>
      <c r="F83" s="268">
        <f t="shared" si="3"/>
        <v>0</v>
      </c>
      <c r="G83" s="268"/>
      <c r="H83" s="183">
        <f t="shared" si="8"/>
        <v>0</v>
      </c>
      <c r="I83" s="190">
        <f t="shared" si="9"/>
        <v>0</v>
      </c>
      <c r="J83" s="173"/>
      <c r="K83" s="173">
        <f t="shared" si="6"/>
        <v>0</v>
      </c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</row>
    <row r="84" spans="2:23" x14ac:dyDescent="0.35">
      <c r="B84" s="182">
        <f t="shared" si="7"/>
        <v>0</v>
      </c>
      <c r="C84" s="188">
        <f t="shared" si="1"/>
        <v>0</v>
      </c>
      <c r="D84" s="189">
        <f t="shared" si="2"/>
        <v>0</v>
      </c>
      <c r="E84" s="192">
        <f t="shared" si="11"/>
        <v>0</v>
      </c>
      <c r="F84" s="268">
        <f t="shared" si="3"/>
        <v>0</v>
      </c>
      <c r="G84" s="268"/>
      <c r="H84" s="183">
        <f t="shared" si="8"/>
        <v>0</v>
      </c>
      <c r="I84" s="190">
        <f t="shared" si="9"/>
        <v>0</v>
      </c>
      <c r="J84" s="173"/>
      <c r="K84" s="173">
        <f t="shared" si="6"/>
        <v>0</v>
      </c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</row>
    <row r="85" spans="2:23" x14ac:dyDescent="0.35">
      <c r="B85" s="182">
        <f t="shared" si="7"/>
        <v>0</v>
      </c>
      <c r="C85" s="188">
        <f t="shared" si="1"/>
        <v>0</v>
      </c>
      <c r="D85" s="189">
        <f t="shared" si="2"/>
        <v>0</v>
      </c>
      <c r="E85" s="192">
        <f t="shared" si="11"/>
        <v>0</v>
      </c>
      <c r="F85" s="268">
        <f t="shared" si="3"/>
        <v>0</v>
      </c>
      <c r="G85" s="268"/>
      <c r="H85" s="183">
        <f t="shared" si="8"/>
        <v>0</v>
      </c>
      <c r="I85" s="190">
        <f t="shared" si="9"/>
        <v>0</v>
      </c>
      <c r="J85" s="173"/>
      <c r="K85" s="173">
        <f t="shared" si="6"/>
        <v>0</v>
      </c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</row>
    <row r="86" spans="2:23" x14ac:dyDescent="0.35">
      <c r="B86" s="182">
        <f t="shared" si="7"/>
        <v>0</v>
      </c>
      <c r="C86" s="188">
        <f t="shared" ref="C86:C149" si="12">IF($E$8="SC-44",     IF(B86=1117+$E$15,    0.0014,       IF(B86=1091.6+$E$15,   0.004,        IF(B86=1066.2+$E$15,    0.0082,       IF(B86=1040.8+$E$15,   0.0117,        IF(B86=1015.4+$E$15,   0.0173,        IF(B86=990+$E$15,   0.0248,       IF(B86=964.6+$E$15,    0.0299,      IF(B86=939.2+$E$15,   0.0339,        IF(B86=913.8+$E$15,    0.0374,         IF(B86=888.4+$E$15,    0.0406,       IF(B86=863+$E$15,    0.0434,        IF(B86=837.6+$E$15,    0.0465,       IF(B86=812.2+$E$15,    0.0488,       IF(B86=786.8+$E$15,    0.0509,      IF(B86=761.4+$E$15,    0.0528,        IF(B86=736+$E$15,    0.0544,         IF(B86=710.6+$E$15,    0.056,       IF(B86=685.2+$E$15,   0.0574,        IF(B86=659.8+$E$15,    0.0588,       IF(B86=634.4+$E$15,   0.0602,       IF(B86=609+$E$15,    0.0616,      IF(B86=583.6+$E$15,    0.063,        IF(B86=558.2+$E$15,    0.064,        IF(B86=532.8+$E$15,    0.0654,        IF(B86=507.4+$E$15,    0.0663,        IF(B86=482+$E$15,    0.067,       IF(B86=456.6+$E$15,     0.0682,       IF(B86=431.2+$E$15,     0.0689,      IF(B86=405.8+$E$15,     0.0696,        IF(B86=380.4+$E$15,   0.0703,        IF(B86=355+$E$15,    0.0712,      IF(B86=329.6+$E$15,     0.0717,        IF(B86=304.2+$E$15,    0.0726,       IF(B86=278.8+$E$15,     0.0731,       IF(B86=253.4+$E$15,    0.0738,      IF(B86=228+$E$15,   0.0745,        IF(B86=202.6+$E$15,     0.0752,        IF(B86=177.2+$E$15,     0.0757,      IF(B86=151.8+$E$15,     0.0761,        IF(B86=126.4+$E$15,    0.0773,       IF(B86=101+$E$15,     0.0799,        IF(B86=75.6+$E$15,     0.0806,       IF(B86=50.2+$E$15,     0.08822,        IF(B86=24.8+$E$15,     0.0841,        0)))))))))))))))))))))))))))))))))))))))))))),                IF($E$8="SC-34W",     IF(B86=863+$E$15,       0.0125,      IF(B86=837.6+$E$15,      0.0149,      IF(B86=812.2+$E$15,        0.0228,        IF(B86=786.8+$E$15,       0.0303,      IF(B86=761.4+$E$15,    0.0352,     IF(B86=736+$E$15,    0.0394,     IF(B86=710.6+$E$15,    0.0431,    IF(B86=685.2+$E$15,   0.0462,     IF(B86=659.8+$E$15,  0.0489,      IF(B86=634.4+$E$15,   0.0516,     IF(B86=609+$E$15,   0.0538,     IF(B86=583.6+$E$15,   0.0558,     IF(B86=558.2+$E$15,   0.0577,    IF(B86=532.8+$E$15,       0.0597,    IF(B86=507.4+$E$15,   0.0612,   IF(B86=482+$E$15,  0.0626,    IF(B86=456.6+$E$15,   0.0641,    IF(B86=431.2+$E$15,   0.0656,    IF(B86=405.8+$E$15,   0.0666,      IF(B86=380.4+$E$15,   0.0675,    IF(B86=355+$E$15,   0.0685,    IF(B86=329.6+$E$15,   0.0697,     IF(B86=304.2+$E$15,    0.0705,   IF(B86=278.8+$E$15,   0.0712,    IF(B86=253.4+$E$15,     0.0719,     IF(B86=228+$E$15,    0.0729,     IF(B86=202.6+$E$15,     0.0736,     IF(B86=177.2+$E$15,    0.0741,    IF(B86=151.8+$E$15,    0.0751,    IF(B86=126.4+$E$15,    0.0756,     IF(B86=101+$E$15,    0.0761,     IF(B86=75.6+$E$15,     0.0771,        IF(B86=50.2+$E$15,     0.0785,        IF(B86=24.8+$E$15,    0.0783,        0)))))))))))))))))))))))))))))))))),                        IF($E$8="SC-34E",      IF(B86=863+$E$15,    0.0125,         IF(B86=837.6+$E$15,    0.0153,         IF(B86=812.2+$E$15,    0.0233,           IF(B86=786.8+$E$15,   0.031,      IF(B86=761.4+$E$15,    0.036,     IF(B86=736+$E$15,    0.0403,     IF(B86=710.6+$E$15,    0.044,    IF(B86=685.2+$E$15,   0.0473,     IF(B86=659.8+$E$15,  0.05,      IF(B86=634.4+$E$15,   0.0528,     IF(B86=609+$E$15,   0.055,     IF(B86=583.6+$E$15,   0.057,     IF(B86=558.2+$E$15,   0.059,    IF(B86=532.8+$E$15,       0.061,    IF(B86=507.4+$E$15,   0.0625,   IF(B86=482+$E$15,  0.064,    IF(B86=456.6+$E$15,   0.0655,    IF(B86=431.2+$E$15,   0.067,    IF(B86=405.8+$E$15,   0.068,      IF(B86=380.4+$E$15,   0.069,    IF(B86=355+$E$15,   0.07,    IF(B86=329.6+$E$15,   0.0713,     IF(B86=304.2+$E$15,    0.0721,   IF(B86=278.8+$E$15,   0.0728,    IF(B86=253.4+$E$15,     0.0736,     IF(B86=228+$E$15,    0.0746,     IF(B86=202.6+$E$15,     0.0753,     IF(B86=177.2+$E$15,    0.0758,    IF(B86=151.8+$E$15,    0.0768,    IF(B86=126.4+$E$15,    0.0773,     IF(B86=101+$E$15,    0.0778,     IF(B86=75.6+$E$15,     0.0788,        IF(B86=50.2+$E$15,     0.0803,        IF(B86=24.8+$E$15,    0.0801,        0)))))))))))))))))))))))))))))))))),                    IF(B86=456.6+$E$15,   0.0017,    IF(B86=431.2+$E$15,   0.0064,    IF(B86=405.8+$E$15,   0.0118,      IF(B86=380.4+$E$15,   0.0193,    IF(B86=355+$E$15,   0.0248,    IF(B86=329.6+$E$15,   0.0287,     IF(B86=304.2+$E$15,    0.0317,   IF(B86=278.8+$E$15,   0.0342,    IF(B86=253.4+$E$15,     0.0361,     IF(B86=228+$E$15,    0.0379,     IF(B86=202.6+$E$15,     0.0394,     IF(B86=177.2+$E$15,    0.0408,    IF(B86=151.8+$E$15,    0.042,    IF(B86=126.4+$E$15,    0.0431,     IF(B86=101+$E$15,    0.0443,     IF(B86=75.6+$E$15,     0.0455,        IF(B86=50.2+$E$15,     0.0468,        IF(B86=24.8+$E$15,    0.0496,        0)))))))))))))))))))))</f>
        <v>0</v>
      </c>
      <c r="D86" s="189">
        <f t="shared" ref="D86:D149" si="13">IF($B86&gt;0,$C86*$E$11,0)</f>
        <v>0</v>
      </c>
      <c r="E86" s="192">
        <f t="shared" si="11"/>
        <v>0</v>
      </c>
      <c r="F86" s="268">
        <f t="shared" ref="F86:F149" si="14">$E86+$D86</f>
        <v>0</v>
      </c>
      <c r="G86" s="268"/>
      <c r="H86" s="183">
        <f t="shared" si="8"/>
        <v>0</v>
      </c>
      <c r="I86" s="190">
        <f t="shared" si="9"/>
        <v>0</v>
      </c>
      <c r="J86" s="200"/>
      <c r="K86" s="173">
        <f t="shared" ref="K86:K106" si="15">K87+F86</f>
        <v>0</v>
      </c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</row>
    <row r="87" spans="2:23" x14ac:dyDescent="0.35">
      <c r="B87" s="182">
        <f t="shared" ref="B87:B150" si="16">IF($B86&gt;($P$10+$E$15+25.4),$B86-25.4,IF(AND($B86&gt;($P$10+$E$15),$B86&lt;=($P$10+$E$15+25.4)),($P$10+$E$15),IF(AND($B86&lt;=($P$10+$E$15),$B86&gt;($E$15+25.4)),$B86-25.4,IF(AND($B86&gt;$E$15,$B86&lt;=($E$15+25.4)),$E$15,IF(AND($B86&gt;25.4,$B86&lt;=$E$15),$B86-25.4,0)))))</f>
        <v>0</v>
      </c>
      <c r="C87" s="188">
        <f t="shared" si="12"/>
        <v>0</v>
      </c>
      <c r="D87" s="189">
        <f t="shared" si="13"/>
        <v>0</v>
      </c>
      <c r="E87" s="192">
        <f t="shared" si="11"/>
        <v>0</v>
      </c>
      <c r="F87" s="268">
        <f t="shared" si="14"/>
        <v>0</v>
      </c>
      <c r="G87" s="268"/>
      <c r="H87" s="183">
        <f t="shared" ref="H87:H150" si="17">IF($H88&gt;0,H88+F87,F87)</f>
        <v>0</v>
      </c>
      <c r="I87" s="190">
        <f t="shared" si="9"/>
        <v>0</v>
      </c>
      <c r="J87" s="200"/>
      <c r="K87" s="173">
        <f t="shared" si="15"/>
        <v>0</v>
      </c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</row>
    <row r="88" spans="2:23" x14ac:dyDescent="0.35">
      <c r="B88" s="182">
        <f t="shared" si="16"/>
        <v>0</v>
      </c>
      <c r="C88" s="188">
        <f t="shared" si="12"/>
        <v>0</v>
      </c>
      <c r="D88" s="189">
        <f t="shared" si="13"/>
        <v>0</v>
      </c>
      <c r="E88" s="192">
        <f t="shared" si="11"/>
        <v>0</v>
      </c>
      <c r="F88" s="268">
        <f t="shared" si="14"/>
        <v>0</v>
      </c>
      <c r="G88" s="268"/>
      <c r="H88" s="183">
        <f t="shared" si="17"/>
        <v>0</v>
      </c>
      <c r="I88" s="190">
        <f t="shared" ref="I88:I151" si="18">IF($B88&gt;0,$E$13+($B88/1000),0)</f>
        <v>0</v>
      </c>
      <c r="J88" s="200"/>
      <c r="K88" s="173">
        <f t="shared" si="15"/>
        <v>0</v>
      </c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</row>
    <row r="89" spans="2:23" x14ac:dyDescent="0.35">
      <c r="B89" s="182">
        <f t="shared" si="16"/>
        <v>0</v>
      </c>
      <c r="C89" s="188">
        <f t="shared" si="12"/>
        <v>0</v>
      </c>
      <c r="D89" s="189">
        <f t="shared" si="13"/>
        <v>0</v>
      </c>
      <c r="E89" s="192">
        <f t="shared" si="11"/>
        <v>0</v>
      </c>
      <c r="F89" s="268">
        <f t="shared" si="14"/>
        <v>0</v>
      </c>
      <c r="G89" s="268"/>
      <c r="H89" s="183">
        <f t="shared" si="17"/>
        <v>0</v>
      </c>
      <c r="I89" s="190">
        <f t="shared" si="18"/>
        <v>0</v>
      </c>
      <c r="J89" s="200"/>
      <c r="K89" s="173">
        <f t="shared" si="15"/>
        <v>0</v>
      </c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</row>
    <row r="90" spans="2:23" x14ac:dyDescent="0.35">
      <c r="B90" s="182">
        <f t="shared" si="16"/>
        <v>0</v>
      </c>
      <c r="C90" s="188">
        <f t="shared" si="12"/>
        <v>0</v>
      </c>
      <c r="D90" s="189">
        <f t="shared" si="13"/>
        <v>0</v>
      </c>
      <c r="E90" s="192">
        <f t="shared" si="11"/>
        <v>0</v>
      </c>
      <c r="F90" s="268">
        <f t="shared" si="14"/>
        <v>0</v>
      </c>
      <c r="G90" s="268"/>
      <c r="H90" s="183">
        <f t="shared" si="17"/>
        <v>0</v>
      </c>
      <c r="I90" s="190">
        <f t="shared" si="18"/>
        <v>0</v>
      </c>
      <c r="J90" s="200"/>
      <c r="K90" s="173">
        <f t="shared" si="15"/>
        <v>0</v>
      </c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</row>
    <row r="91" spans="2:23" x14ac:dyDescent="0.35">
      <c r="B91" s="182">
        <f t="shared" si="16"/>
        <v>0</v>
      </c>
      <c r="C91" s="188">
        <f t="shared" si="12"/>
        <v>0</v>
      </c>
      <c r="D91" s="189">
        <f t="shared" si="13"/>
        <v>0</v>
      </c>
      <c r="E91" s="192">
        <f t="shared" si="11"/>
        <v>0</v>
      </c>
      <c r="F91" s="268">
        <f t="shared" si="14"/>
        <v>0</v>
      </c>
      <c r="G91" s="268"/>
      <c r="H91" s="183">
        <f t="shared" si="17"/>
        <v>0</v>
      </c>
      <c r="I91" s="190">
        <f t="shared" si="18"/>
        <v>0</v>
      </c>
      <c r="J91" s="200"/>
      <c r="K91" s="173">
        <f t="shared" si="15"/>
        <v>0</v>
      </c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</row>
    <row r="92" spans="2:23" x14ac:dyDescent="0.35">
      <c r="B92" s="182">
        <f t="shared" si="16"/>
        <v>0</v>
      </c>
      <c r="C92" s="188">
        <f t="shared" si="12"/>
        <v>0</v>
      </c>
      <c r="D92" s="189">
        <f t="shared" si="13"/>
        <v>0</v>
      </c>
      <c r="E92" s="192">
        <f t="shared" si="11"/>
        <v>0</v>
      </c>
      <c r="F92" s="268">
        <f t="shared" si="14"/>
        <v>0</v>
      </c>
      <c r="G92" s="268"/>
      <c r="H92" s="183">
        <f t="shared" si="17"/>
        <v>0</v>
      </c>
      <c r="I92" s="190">
        <f t="shared" si="18"/>
        <v>0</v>
      </c>
      <c r="J92" s="200"/>
      <c r="K92" s="173">
        <f t="shared" si="15"/>
        <v>0</v>
      </c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</row>
    <row r="93" spans="2:23" x14ac:dyDescent="0.35">
      <c r="B93" s="182">
        <f t="shared" si="16"/>
        <v>0</v>
      </c>
      <c r="C93" s="188">
        <f t="shared" si="12"/>
        <v>0</v>
      </c>
      <c r="D93" s="189">
        <f t="shared" si="13"/>
        <v>0</v>
      </c>
      <c r="E93" s="192">
        <f t="shared" si="11"/>
        <v>0</v>
      </c>
      <c r="F93" s="268">
        <f t="shared" si="14"/>
        <v>0</v>
      </c>
      <c r="G93" s="268"/>
      <c r="H93" s="183">
        <f t="shared" si="17"/>
        <v>0</v>
      </c>
      <c r="I93" s="190">
        <f t="shared" si="18"/>
        <v>0</v>
      </c>
      <c r="J93" s="200"/>
      <c r="K93" s="173">
        <f t="shared" si="15"/>
        <v>0</v>
      </c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</row>
    <row r="94" spans="2:23" x14ac:dyDescent="0.35">
      <c r="B94" s="182">
        <f t="shared" si="16"/>
        <v>0</v>
      </c>
      <c r="C94" s="188">
        <f t="shared" si="12"/>
        <v>0</v>
      </c>
      <c r="D94" s="189">
        <f t="shared" si="13"/>
        <v>0</v>
      </c>
      <c r="E94" s="192">
        <f t="shared" si="11"/>
        <v>0</v>
      </c>
      <c r="F94" s="268">
        <f t="shared" si="14"/>
        <v>0</v>
      </c>
      <c r="G94" s="268"/>
      <c r="H94" s="183">
        <f t="shared" si="17"/>
        <v>0</v>
      </c>
      <c r="I94" s="190">
        <f t="shared" si="18"/>
        <v>0</v>
      </c>
      <c r="J94" s="200"/>
      <c r="K94" s="173">
        <f t="shared" si="15"/>
        <v>0</v>
      </c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</row>
    <row r="95" spans="2:23" x14ac:dyDescent="0.35">
      <c r="B95" s="170">
        <f t="shared" si="16"/>
        <v>0</v>
      </c>
      <c r="C95" s="188">
        <f t="shared" si="12"/>
        <v>0</v>
      </c>
      <c r="D95" s="189">
        <f t="shared" si="13"/>
        <v>0</v>
      </c>
      <c r="E95" s="192">
        <f t="shared" si="11"/>
        <v>0</v>
      </c>
      <c r="F95" s="268">
        <f t="shared" si="14"/>
        <v>0</v>
      </c>
      <c r="G95" s="268"/>
      <c r="H95" s="161">
        <f t="shared" si="17"/>
        <v>0</v>
      </c>
      <c r="I95" s="177">
        <f t="shared" si="18"/>
        <v>0</v>
      </c>
      <c r="J95" s="200"/>
      <c r="K95" s="173">
        <f t="shared" si="15"/>
        <v>0</v>
      </c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</row>
    <row r="96" spans="2:23" x14ac:dyDescent="0.35">
      <c r="B96" s="170">
        <f t="shared" si="16"/>
        <v>0</v>
      </c>
      <c r="C96" s="188">
        <f t="shared" si="12"/>
        <v>0</v>
      </c>
      <c r="D96" s="189">
        <f t="shared" si="13"/>
        <v>0</v>
      </c>
      <c r="E96" s="192">
        <f t="shared" si="11"/>
        <v>0</v>
      </c>
      <c r="F96" s="268">
        <f t="shared" si="14"/>
        <v>0</v>
      </c>
      <c r="G96" s="268"/>
      <c r="H96" s="161">
        <f t="shared" si="17"/>
        <v>0</v>
      </c>
      <c r="I96" s="177">
        <f t="shared" si="18"/>
        <v>0</v>
      </c>
      <c r="J96" s="200"/>
      <c r="K96" s="173">
        <f t="shared" si="15"/>
        <v>0</v>
      </c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</row>
    <row r="97" spans="2:23" x14ac:dyDescent="0.35">
      <c r="B97" s="170">
        <f t="shared" si="16"/>
        <v>0</v>
      </c>
      <c r="C97" s="188">
        <f t="shared" si="12"/>
        <v>0</v>
      </c>
      <c r="D97" s="189">
        <f t="shared" si="13"/>
        <v>0</v>
      </c>
      <c r="E97" s="192">
        <f t="shared" si="11"/>
        <v>0</v>
      </c>
      <c r="F97" s="268">
        <f t="shared" si="14"/>
        <v>0</v>
      </c>
      <c r="G97" s="268"/>
      <c r="H97" s="161">
        <f t="shared" si="17"/>
        <v>0</v>
      </c>
      <c r="I97" s="177">
        <f t="shared" si="18"/>
        <v>0</v>
      </c>
      <c r="J97" s="200"/>
      <c r="K97" s="173">
        <f t="shared" si="15"/>
        <v>0</v>
      </c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</row>
    <row r="98" spans="2:23" x14ac:dyDescent="0.35">
      <c r="B98" s="170">
        <f t="shared" si="16"/>
        <v>0</v>
      </c>
      <c r="C98" s="188">
        <f t="shared" si="12"/>
        <v>0</v>
      </c>
      <c r="D98" s="189">
        <f t="shared" si="13"/>
        <v>0</v>
      </c>
      <c r="E98" s="192">
        <f t="shared" si="11"/>
        <v>0</v>
      </c>
      <c r="F98" s="268">
        <f t="shared" si="14"/>
        <v>0</v>
      </c>
      <c r="G98" s="268"/>
      <c r="H98" s="161">
        <f t="shared" si="17"/>
        <v>0</v>
      </c>
      <c r="I98" s="177">
        <f t="shared" si="18"/>
        <v>0</v>
      </c>
      <c r="J98" s="200"/>
      <c r="K98" s="173">
        <f t="shared" si="15"/>
        <v>0</v>
      </c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</row>
    <row r="99" spans="2:23" x14ac:dyDescent="0.35">
      <c r="B99" s="170">
        <f t="shared" si="16"/>
        <v>0</v>
      </c>
      <c r="C99" s="188">
        <f t="shared" si="12"/>
        <v>0</v>
      </c>
      <c r="D99" s="189">
        <f t="shared" si="13"/>
        <v>0</v>
      </c>
      <c r="E99" s="192">
        <f t="shared" si="11"/>
        <v>0</v>
      </c>
      <c r="F99" s="268">
        <f t="shared" si="14"/>
        <v>0</v>
      </c>
      <c r="G99" s="268"/>
      <c r="H99" s="161">
        <f t="shared" si="17"/>
        <v>0</v>
      </c>
      <c r="I99" s="177">
        <f t="shared" si="18"/>
        <v>0</v>
      </c>
      <c r="J99" s="200"/>
      <c r="K99" s="173">
        <f t="shared" si="15"/>
        <v>0</v>
      </c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</row>
    <row r="100" spans="2:23" x14ac:dyDescent="0.35">
      <c r="B100" s="170">
        <f t="shared" si="16"/>
        <v>0</v>
      </c>
      <c r="C100" s="188">
        <f t="shared" si="12"/>
        <v>0</v>
      </c>
      <c r="D100" s="189">
        <f t="shared" si="13"/>
        <v>0</v>
      </c>
      <c r="E100" s="192">
        <f t="shared" si="11"/>
        <v>0</v>
      </c>
      <c r="F100" s="268">
        <f t="shared" si="14"/>
        <v>0</v>
      </c>
      <c r="G100" s="268"/>
      <c r="H100" s="161">
        <f t="shared" si="17"/>
        <v>0</v>
      </c>
      <c r="I100" s="177">
        <f t="shared" si="18"/>
        <v>0</v>
      </c>
      <c r="J100" s="200"/>
      <c r="K100" s="173">
        <f t="shared" si="15"/>
        <v>0</v>
      </c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</row>
    <row r="101" spans="2:23" x14ac:dyDescent="0.35">
      <c r="B101" s="170">
        <f t="shared" si="16"/>
        <v>0</v>
      </c>
      <c r="C101" s="188">
        <f t="shared" si="12"/>
        <v>0</v>
      </c>
      <c r="D101" s="189">
        <f t="shared" si="13"/>
        <v>0</v>
      </c>
      <c r="E101" s="192">
        <f t="shared" si="11"/>
        <v>0</v>
      </c>
      <c r="F101" s="268">
        <f t="shared" si="14"/>
        <v>0</v>
      </c>
      <c r="G101" s="268"/>
      <c r="H101" s="161">
        <f t="shared" si="17"/>
        <v>0</v>
      </c>
      <c r="I101" s="177">
        <f t="shared" si="18"/>
        <v>0</v>
      </c>
      <c r="J101" s="200"/>
      <c r="K101" s="173">
        <f t="shared" si="15"/>
        <v>0</v>
      </c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</row>
    <row r="102" spans="2:23" x14ac:dyDescent="0.35">
      <c r="B102" s="170">
        <f t="shared" si="16"/>
        <v>0</v>
      </c>
      <c r="C102" s="188">
        <f t="shared" si="12"/>
        <v>0</v>
      </c>
      <c r="D102" s="189">
        <f t="shared" si="13"/>
        <v>0</v>
      </c>
      <c r="E102" s="192">
        <f t="shared" si="11"/>
        <v>0</v>
      </c>
      <c r="F102" s="268">
        <f t="shared" si="14"/>
        <v>0</v>
      </c>
      <c r="G102" s="268"/>
      <c r="H102" s="161">
        <f t="shared" si="17"/>
        <v>0</v>
      </c>
      <c r="I102" s="177">
        <f t="shared" si="18"/>
        <v>0</v>
      </c>
      <c r="J102" s="200"/>
      <c r="K102" s="173">
        <f t="shared" si="15"/>
        <v>0</v>
      </c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</row>
    <row r="103" spans="2:23" x14ac:dyDescent="0.35">
      <c r="B103" s="170">
        <f t="shared" si="16"/>
        <v>0</v>
      </c>
      <c r="C103" s="188">
        <f t="shared" si="12"/>
        <v>0</v>
      </c>
      <c r="D103" s="189">
        <f t="shared" si="13"/>
        <v>0</v>
      </c>
      <c r="E103" s="192">
        <f t="shared" si="11"/>
        <v>0</v>
      </c>
      <c r="F103" s="268">
        <f t="shared" si="14"/>
        <v>0</v>
      </c>
      <c r="G103" s="268"/>
      <c r="H103" s="161">
        <f t="shared" si="17"/>
        <v>0</v>
      </c>
      <c r="I103" s="177">
        <f t="shared" si="18"/>
        <v>0</v>
      </c>
      <c r="J103" s="200"/>
      <c r="K103" s="173">
        <f t="shared" si="15"/>
        <v>0</v>
      </c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</row>
    <row r="104" spans="2:23" x14ac:dyDescent="0.35">
      <c r="B104" s="170">
        <f t="shared" si="16"/>
        <v>0</v>
      </c>
      <c r="C104" s="188">
        <f t="shared" si="12"/>
        <v>0</v>
      </c>
      <c r="D104" s="189">
        <f t="shared" si="13"/>
        <v>0</v>
      </c>
      <c r="E104" s="192">
        <f t="shared" si="11"/>
        <v>0</v>
      </c>
      <c r="F104" s="268">
        <f t="shared" si="14"/>
        <v>0</v>
      </c>
      <c r="G104" s="268"/>
      <c r="H104" s="161">
        <f t="shared" si="17"/>
        <v>0</v>
      </c>
      <c r="I104" s="177">
        <f t="shared" si="18"/>
        <v>0</v>
      </c>
      <c r="J104" s="200"/>
      <c r="K104" s="173">
        <f t="shared" si="15"/>
        <v>0</v>
      </c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</row>
    <row r="105" spans="2:23" x14ac:dyDescent="0.35">
      <c r="B105" s="170">
        <f t="shared" si="16"/>
        <v>0</v>
      </c>
      <c r="C105" s="188">
        <f t="shared" si="12"/>
        <v>0</v>
      </c>
      <c r="D105" s="189">
        <f t="shared" si="13"/>
        <v>0</v>
      </c>
      <c r="E105" s="192">
        <f t="shared" si="11"/>
        <v>0</v>
      </c>
      <c r="F105" s="268">
        <f t="shared" si="14"/>
        <v>0</v>
      </c>
      <c r="G105" s="268"/>
      <c r="H105" s="161">
        <f t="shared" si="17"/>
        <v>0</v>
      </c>
      <c r="I105" s="177">
        <f t="shared" si="18"/>
        <v>0</v>
      </c>
      <c r="J105" s="200"/>
      <c r="K105" s="173">
        <f t="shared" si="15"/>
        <v>0</v>
      </c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</row>
    <row r="106" spans="2:23" x14ac:dyDescent="0.35">
      <c r="B106" s="170">
        <f t="shared" si="16"/>
        <v>0</v>
      </c>
      <c r="C106" s="188">
        <f t="shared" si="12"/>
        <v>0</v>
      </c>
      <c r="D106" s="189">
        <f t="shared" si="13"/>
        <v>0</v>
      </c>
      <c r="E106" s="192">
        <f t="shared" si="11"/>
        <v>0</v>
      </c>
      <c r="F106" s="268">
        <f t="shared" si="14"/>
        <v>0</v>
      </c>
      <c r="G106" s="268"/>
      <c r="H106" s="161">
        <f t="shared" si="17"/>
        <v>0</v>
      </c>
      <c r="I106" s="177">
        <f t="shared" si="18"/>
        <v>0</v>
      </c>
      <c r="J106" s="200"/>
      <c r="K106" s="173">
        <f t="shared" si="15"/>
        <v>0</v>
      </c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</row>
    <row r="107" spans="2:23" x14ac:dyDescent="0.35">
      <c r="B107" s="170">
        <f t="shared" si="16"/>
        <v>0</v>
      </c>
      <c r="C107" s="188">
        <f t="shared" si="12"/>
        <v>0</v>
      </c>
      <c r="D107" s="189">
        <f t="shared" si="13"/>
        <v>0</v>
      </c>
      <c r="E107" s="192">
        <f t="shared" si="11"/>
        <v>0</v>
      </c>
      <c r="F107" s="268">
        <f t="shared" si="14"/>
        <v>0</v>
      </c>
      <c r="G107" s="268"/>
      <c r="H107" s="161">
        <f t="shared" si="17"/>
        <v>0</v>
      </c>
      <c r="I107" s="177">
        <f t="shared" si="18"/>
        <v>0</v>
      </c>
      <c r="J107" s="200"/>
      <c r="K107" s="200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</row>
    <row r="108" spans="2:23" x14ac:dyDescent="0.35">
      <c r="B108" s="170">
        <f t="shared" si="16"/>
        <v>0</v>
      </c>
      <c r="C108" s="188">
        <f t="shared" si="12"/>
        <v>0</v>
      </c>
      <c r="D108" s="189">
        <f t="shared" si="13"/>
        <v>0</v>
      </c>
      <c r="E108" s="192">
        <f t="shared" si="11"/>
        <v>0</v>
      </c>
      <c r="F108" s="268">
        <f t="shared" si="14"/>
        <v>0</v>
      </c>
      <c r="G108" s="268"/>
      <c r="H108" s="161">
        <f t="shared" si="17"/>
        <v>0</v>
      </c>
      <c r="I108" s="177">
        <f t="shared" si="18"/>
        <v>0</v>
      </c>
      <c r="J108" s="200"/>
      <c r="K108" s="200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</row>
    <row r="109" spans="2:23" x14ac:dyDescent="0.35">
      <c r="B109" s="170">
        <f t="shared" si="16"/>
        <v>0</v>
      </c>
      <c r="C109" s="188">
        <f t="shared" si="12"/>
        <v>0</v>
      </c>
      <c r="D109" s="189">
        <f t="shared" si="13"/>
        <v>0</v>
      </c>
      <c r="E109" s="192">
        <f t="shared" si="11"/>
        <v>0</v>
      </c>
      <c r="F109" s="268">
        <f t="shared" si="14"/>
        <v>0</v>
      </c>
      <c r="G109" s="268"/>
      <c r="H109" s="161">
        <f t="shared" si="17"/>
        <v>0</v>
      </c>
      <c r="I109" s="177">
        <f t="shared" si="18"/>
        <v>0</v>
      </c>
      <c r="J109" s="200"/>
      <c r="K109" s="200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</row>
    <row r="110" spans="2:23" x14ac:dyDescent="0.35">
      <c r="B110" s="170">
        <f t="shared" si="16"/>
        <v>0</v>
      </c>
      <c r="C110" s="188">
        <f t="shared" si="12"/>
        <v>0</v>
      </c>
      <c r="D110" s="189">
        <f t="shared" si="13"/>
        <v>0</v>
      </c>
      <c r="E110" s="192">
        <f t="shared" si="11"/>
        <v>0</v>
      </c>
      <c r="F110" s="268">
        <f t="shared" si="14"/>
        <v>0</v>
      </c>
      <c r="G110" s="268"/>
      <c r="H110" s="161">
        <f t="shared" si="17"/>
        <v>0</v>
      </c>
      <c r="I110" s="177">
        <f t="shared" si="18"/>
        <v>0</v>
      </c>
      <c r="J110" s="200"/>
      <c r="K110" s="200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</row>
    <row r="111" spans="2:23" x14ac:dyDescent="0.35">
      <c r="B111" s="170">
        <f t="shared" si="16"/>
        <v>0</v>
      </c>
      <c r="C111" s="188">
        <f t="shared" si="12"/>
        <v>0</v>
      </c>
      <c r="D111" s="189">
        <f t="shared" si="13"/>
        <v>0</v>
      </c>
      <c r="E111" s="192">
        <f t="shared" si="11"/>
        <v>0</v>
      </c>
      <c r="F111" s="268">
        <f t="shared" si="14"/>
        <v>0</v>
      </c>
      <c r="G111" s="268"/>
      <c r="H111" s="161">
        <f t="shared" si="17"/>
        <v>0</v>
      </c>
      <c r="I111" s="177">
        <f t="shared" si="18"/>
        <v>0</v>
      </c>
      <c r="J111" s="200"/>
      <c r="K111" s="200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</row>
    <row r="112" spans="2:23" x14ac:dyDescent="0.35">
      <c r="B112" s="170">
        <f t="shared" si="16"/>
        <v>0</v>
      </c>
      <c r="C112" s="188">
        <f t="shared" si="12"/>
        <v>0</v>
      </c>
      <c r="D112" s="189">
        <f t="shared" si="13"/>
        <v>0</v>
      </c>
      <c r="E112" s="192">
        <f t="shared" si="11"/>
        <v>0</v>
      </c>
      <c r="F112" s="268">
        <f t="shared" si="14"/>
        <v>0</v>
      </c>
      <c r="G112" s="268"/>
      <c r="H112" s="161">
        <f t="shared" si="17"/>
        <v>0</v>
      </c>
      <c r="I112" s="177">
        <f t="shared" si="18"/>
        <v>0</v>
      </c>
      <c r="J112" s="200"/>
      <c r="K112" s="200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</row>
    <row r="113" spans="2:23" x14ac:dyDescent="0.35">
      <c r="B113" s="170">
        <f t="shared" si="16"/>
        <v>0</v>
      </c>
      <c r="C113" s="188">
        <f t="shared" si="12"/>
        <v>0</v>
      </c>
      <c r="D113" s="189">
        <f t="shared" si="13"/>
        <v>0</v>
      </c>
      <c r="E113" s="192">
        <f t="shared" si="11"/>
        <v>0</v>
      </c>
      <c r="F113" s="268">
        <f t="shared" si="14"/>
        <v>0</v>
      </c>
      <c r="G113" s="268"/>
      <c r="H113" s="161">
        <f t="shared" si="17"/>
        <v>0</v>
      </c>
      <c r="I113" s="177">
        <f t="shared" si="18"/>
        <v>0</v>
      </c>
      <c r="J113" s="200"/>
      <c r="K113" s="200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</row>
    <row r="114" spans="2:23" x14ac:dyDescent="0.35">
      <c r="B114" s="170">
        <f t="shared" si="16"/>
        <v>0</v>
      </c>
      <c r="C114" s="188">
        <f t="shared" si="12"/>
        <v>0</v>
      </c>
      <c r="D114" s="189">
        <f t="shared" si="13"/>
        <v>0</v>
      </c>
      <c r="E114" s="192">
        <f t="shared" si="11"/>
        <v>0</v>
      </c>
      <c r="F114" s="268">
        <f t="shared" si="14"/>
        <v>0</v>
      </c>
      <c r="G114" s="268"/>
      <c r="H114" s="161">
        <f t="shared" si="17"/>
        <v>0</v>
      </c>
      <c r="I114" s="177">
        <f t="shared" si="18"/>
        <v>0</v>
      </c>
      <c r="J114" s="200"/>
      <c r="K114" s="200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</row>
    <row r="115" spans="2:23" x14ac:dyDescent="0.35">
      <c r="B115" s="170">
        <f t="shared" si="16"/>
        <v>0</v>
      </c>
      <c r="C115" s="188">
        <f t="shared" si="12"/>
        <v>0</v>
      </c>
      <c r="D115" s="189">
        <f t="shared" si="13"/>
        <v>0</v>
      </c>
      <c r="E115" s="192">
        <f t="shared" si="11"/>
        <v>0</v>
      </c>
      <c r="F115" s="268">
        <f t="shared" si="14"/>
        <v>0</v>
      </c>
      <c r="G115" s="268"/>
      <c r="H115" s="161">
        <f t="shared" si="17"/>
        <v>0</v>
      </c>
      <c r="I115" s="177">
        <f t="shared" si="18"/>
        <v>0</v>
      </c>
      <c r="J115" s="200"/>
      <c r="K115" s="200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</row>
    <row r="116" spans="2:23" x14ac:dyDescent="0.35">
      <c r="B116" s="170">
        <f t="shared" si="16"/>
        <v>0</v>
      </c>
      <c r="C116" s="188">
        <f t="shared" si="12"/>
        <v>0</v>
      </c>
      <c r="D116" s="189">
        <f t="shared" si="13"/>
        <v>0</v>
      </c>
      <c r="E116" s="192">
        <f t="shared" si="11"/>
        <v>0</v>
      </c>
      <c r="F116" s="268">
        <f t="shared" si="14"/>
        <v>0</v>
      </c>
      <c r="G116" s="268"/>
      <c r="H116" s="161">
        <f t="shared" si="17"/>
        <v>0</v>
      </c>
      <c r="I116" s="177">
        <f t="shared" si="18"/>
        <v>0</v>
      </c>
      <c r="J116" s="200"/>
      <c r="K116" s="200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</row>
    <row r="117" spans="2:23" x14ac:dyDescent="0.35">
      <c r="B117" s="170">
        <f t="shared" si="16"/>
        <v>0</v>
      </c>
      <c r="C117" s="188">
        <f t="shared" si="12"/>
        <v>0</v>
      </c>
      <c r="D117" s="189">
        <f t="shared" si="13"/>
        <v>0</v>
      </c>
      <c r="E117" s="192">
        <f t="shared" si="11"/>
        <v>0</v>
      </c>
      <c r="F117" s="268">
        <f t="shared" si="14"/>
        <v>0</v>
      </c>
      <c r="G117" s="268"/>
      <c r="H117" s="161">
        <f t="shared" si="17"/>
        <v>0</v>
      </c>
      <c r="I117" s="177">
        <f t="shared" si="18"/>
        <v>0</v>
      </c>
      <c r="J117" s="200"/>
      <c r="K117" s="200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</row>
    <row r="118" spans="2:23" x14ac:dyDescent="0.35">
      <c r="B118" s="170">
        <f t="shared" si="16"/>
        <v>0</v>
      </c>
      <c r="C118" s="188">
        <f t="shared" si="12"/>
        <v>0</v>
      </c>
      <c r="D118" s="189">
        <f t="shared" si="13"/>
        <v>0</v>
      </c>
      <c r="E118" s="192">
        <f t="shared" si="11"/>
        <v>0</v>
      </c>
      <c r="F118" s="268">
        <f t="shared" si="14"/>
        <v>0</v>
      </c>
      <c r="G118" s="268"/>
      <c r="H118" s="161">
        <f t="shared" si="17"/>
        <v>0</v>
      </c>
      <c r="I118" s="177">
        <f t="shared" si="18"/>
        <v>0</v>
      </c>
      <c r="J118" s="200"/>
      <c r="K118" s="200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</row>
    <row r="119" spans="2:23" x14ac:dyDescent="0.35">
      <c r="B119" s="170">
        <f t="shared" si="16"/>
        <v>0</v>
      </c>
      <c r="C119" s="188">
        <f t="shared" si="12"/>
        <v>0</v>
      </c>
      <c r="D119" s="189">
        <f t="shared" si="13"/>
        <v>0</v>
      </c>
      <c r="E119" s="192">
        <f t="shared" ref="E119:E182" si="19">IF($H$16,      IF(OR($B119&gt;($E$15+$P$10),AND($B119&gt;0,$B119&lt;=$E$15)),  ((((((($P$11+$E$16)*(B119-B120)*$P$12)/1000000000)*$E$12))*$E$11)+((((((2*$P$13)-$E$16)*(B119-B120)*$P$12)/1000000000)*$E$12)*(ROUNDUP(($E$11/$E$17),0)))+((((2*$P$13)*(B119-B120)*((($P$11+$E$16)*$E$17)+((2*$P$13)-$E$16)))/1000000000)*$E$12)),                                   IF(AND($B119&gt;$E$15,$B119&lt;=($E$15+$P$10)),    (((((((($P$11+$E$16)*(B119-B120)*$P$12)/1000000000)-$C119)*$E$12))*$E$11)+((((((2*$P$13)-$E$16)*(B119-B120)*$P$12)/1000000000)*$E$12)*(ROUNDUP(($E$11/$E$17),0)))+((((2*$P$13)*(B119-B120)*((($P$11+$E$16)*$E$17)+((2*$P$13)-$E$16)))/1000000000)*$E$12)),                            0)),                                                                                                                                                                   IF(OR($B119&gt;($E$15+$P$10),AND($B119&gt;0,$B119&lt;=$E$15)),        ((((($P$11+$E$16)*(B119-B120)*$P$12)/1000000000)*$E$12))*$E$11,                     IF(AND($B119&gt;$E$15,$B119&lt;=($E$15+$P$10)),            (((((($P$11+$E$16)*(B119-B120)*$P$12)/1000000000)-$C119)*$E$12))*$E$11,                   0)))</f>
        <v>0</v>
      </c>
      <c r="F119" s="268">
        <f t="shared" si="14"/>
        <v>0</v>
      </c>
      <c r="G119" s="268"/>
      <c r="H119" s="161">
        <f t="shared" si="17"/>
        <v>0</v>
      </c>
      <c r="I119" s="177">
        <f t="shared" si="18"/>
        <v>0</v>
      </c>
      <c r="J119" s="200"/>
      <c r="K119" s="200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</row>
    <row r="120" spans="2:23" x14ac:dyDescent="0.35">
      <c r="B120" s="170">
        <f t="shared" si="16"/>
        <v>0</v>
      </c>
      <c r="C120" s="188">
        <f t="shared" si="12"/>
        <v>0</v>
      </c>
      <c r="D120" s="189">
        <f t="shared" si="13"/>
        <v>0</v>
      </c>
      <c r="E120" s="192">
        <f t="shared" si="19"/>
        <v>0</v>
      </c>
      <c r="F120" s="268">
        <f t="shared" si="14"/>
        <v>0</v>
      </c>
      <c r="G120" s="268"/>
      <c r="H120" s="161">
        <f t="shared" si="17"/>
        <v>0</v>
      </c>
      <c r="I120" s="177">
        <f t="shared" si="18"/>
        <v>0</v>
      </c>
      <c r="J120" s="200"/>
      <c r="K120" s="200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</row>
    <row r="121" spans="2:23" x14ac:dyDescent="0.35">
      <c r="B121" s="170">
        <f t="shared" si="16"/>
        <v>0</v>
      </c>
      <c r="C121" s="188">
        <f t="shared" si="12"/>
        <v>0</v>
      </c>
      <c r="D121" s="189">
        <f t="shared" si="13"/>
        <v>0</v>
      </c>
      <c r="E121" s="192">
        <f t="shared" si="19"/>
        <v>0</v>
      </c>
      <c r="F121" s="268">
        <f t="shared" si="14"/>
        <v>0</v>
      </c>
      <c r="G121" s="268"/>
      <c r="H121" s="161">
        <f t="shared" si="17"/>
        <v>0</v>
      </c>
      <c r="I121" s="177">
        <f t="shared" si="18"/>
        <v>0</v>
      </c>
      <c r="J121" s="200"/>
      <c r="K121" s="200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</row>
    <row r="122" spans="2:23" x14ac:dyDescent="0.35">
      <c r="B122" s="170">
        <f t="shared" si="16"/>
        <v>0</v>
      </c>
      <c r="C122" s="188">
        <f t="shared" si="12"/>
        <v>0</v>
      </c>
      <c r="D122" s="189">
        <f t="shared" si="13"/>
        <v>0</v>
      </c>
      <c r="E122" s="192">
        <f t="shared" si="19"/>
        <v>0</v>
      </c>
      <c r="F122" s="268">
        <f t="shared" si="14"/>
        <v>0</v>
      </c>
      <c r="G122" s="268"/>
      <c r="H122" s="161">
        <f t="shared" si="17"/>
        <v>0</v>
      </c>
      <c r="I122" s="177">
        <f t="shared" si="18"/>
        <v>0</v>
      </c>
      <c r="J122" s="200"/>
      <c r="K122" s="200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</row>
    <row r="123" spans="2:23" x14ac:dyDescent="0.35">
      <c r="B123" s="170">
        <f t="shared" si="16"/>
        <v>0</v>
      </c>
      <c r="C123" s="188">
        <f t="shared" si="12"/>
        <v>0</v>
      </c>
      <c r="D123" s="189">
        <f t="shared" si="13"/>
        <v>0</v>
      </c>
      <c r="E123" s="192">
        <f t="shared" si="19"/>
        <v>0</v>
      </c>
      <c r="F123" s="268">
        <f t="shared" si="14"/>
        <v>0</v>
      </c>
      <c r="G123" s="268"/>
      <c r="H123" s="161">
        <f t="shared" si="17"/>
        <v>0</v>
      </c>
      <c r="I123" s="177">
        <f t="shared" si="18"/>
        <v>0</v>
      </c>
      <c r="J123" s="200"/>
      <c r="K123" s="200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</row>
    <row r="124" spans="2:23" x14ac:dyDescent="0.35">
      <c r="B124" s="170">
        <f t="shared" si="16"/>
        <v>0</v>
      </c>
      <c r="C124" s="188">
        <f t="shared" si="12"/>
        <v>0</v>
      </c>
      <c r="D124" s="189">
        <f t="shared" si="13"/>
        <v>0</v>
      </c>
      <c r="E124" s="192">
        <f t="shared" si="19"/>
        <v>0</v>
      </c>
      <c r="F124" s="268">
        <f t="shared" si="14"/>
        <v>0</v>
      </c>
      <c r="G124" s="268"/>
      <c r="H124" s="161">
        <f t="shared" si="17"/>
        <v>0</v>
      </c>
      <c r="I124" s="177">
        <f t="shared" si="18"/>
        <v>0</v>
      </c>
      <c r="J124" s="200"/>
      <c r="K124" s="200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</row>
    <row r="125" spans="2:23" x14ac:dyDescent="0.35">
      <c r="B125" s="170">
        <f t="shared" si="16"/>
        <v>0</v>
      </c>
      <c r="C125" s="188">
        <f t="shared" si="12"/>
        <v>0</v>
      </c>
      <c r="D125" s="189">
        <f t="shared" si="13"/>
        <v>0</v>
      </c>
      <c r="E125" s="192">
        <f t="shared" si="19"/>
        <v>0</v>
      </c>
      <c r="F125" s="268">
        <f t="shared" si="14"/>
        <v>0</v>
      </c>
      <c r="G125" s="268"/>
      <c r="H125" s="161">
        <f t="shared" si="17"/>
        <v>0</v>
      </c>
      <c r="I125" s="177">
        <f t="shared" si="18"/>
        <v>0</v>
      </c>
      <c r="J125" s="200"/>
      <c r="K125" s="200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</row>
    <row r="126" spans="2:23" x14ac:dyDescent="0.35">
      <c r="B126" s="170">
        <f t="shared" si="16"/>
        <v>0</v>
      </c>
      <c r="C126" s="188">
        <f t="shared" si="12"/>
        <v>0</v>
      </c>
      <c r="D126" s="189">
        <f t="shared" si="13"/>
        <v>0</v>
      </c>
      <c r="E126" s="192">
        <f t="shared" si="19"/>
        <v>0</v>
      </c>
      <c r="F126" s="268">
        <f t="shared" si="14"/>
        <v>0</v>
      </c>
      <c r="G126" s="268"/>
      <c r="H126" s="161">
        <f t="shared" si="17"/>
        <v>0</v>
      </c>
      <c r="I126" s="177">
        <f t="shared" si="18"/>
        <v>0</v>
      </c>
      <c r="J126" s="200"/>
      <c r="K126" s="200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</row>
    <row r="127" spans="2:23" x14ac:dyDescent="0.35">
      <c r="B127" s="170">
        <f t="shared" si="16"/>
        <v>0</v>
      </c>
      <c r="C127" s="188">
        <f t="shared" si="12"/>
        <v>0</v>
      </c>
      <c r="D127" s="189">
        <f t="shared" si="13"/>
        <v>0</v>
      </c>
      <c r="E127" s="192">
        <f t="shared" si="19"/>
        <v>0</v>
      </c>
      <c r="F127" s="268">
        <f t="shared" si="14"/>
        <v>0</v>
      </c>
      <c r="G127" s="268"/>
      <c r="H127" s="161">
        <f t="shared" si="17"/>
        <v>0</v>
      </c>
      <c r="I127" s="177">
        <f t="shared" si="18"/>
        <v>0</v>
      </c>
      <c r="J127" s="200"/>
      <c r="K127" s="200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</row>
    <row r="128" spans="2:23" x14ac:dyDescent="0.35">
      <c r="B128" s="170">
        <f t="shared" si="16"/>
        <v>0</v>
      </c>
      <c r="C128" s="188">
        <f t="shared" si="12"/>
        <v>0</v>
      </c>
      <c r="D128" s="189">
        <f t="shared" si="13"/>
        <v>0</v>
      </c>
      <c r="E128" s="192">
        <f t="shared" si="19"/>
        <v>0</v>
      </c>
      <c r="F128" s="268">
        <f t="shared" si="14"/>
        <v>0</v>
      </c>
      <c r="G128" s="268"/>
      <c r="H128" s="161">
        <f t="shared" si="17"/>
        <v>0</v>
      </c>
      <c r="I128" s="177">
        <f t="shared" si="18"/>
        <v>0</v>
      </c>
      <c r="J128" s="200"/>
      <c r="K128" s="200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</row>
    <row r="129" spans="2:23" x14ac:dyDescent="0.35">
      <c r="B129" s="170">
        <f t="shared" si="16"/>
        <v>0</v>
      </c>
      <c r="C129" s="188">
        <f t="shared" si="12"/>
        <v>0</v>
      </c>
      <c r="D129" s="189">
        <f t="shared" si="13"/>
        <v>0</v>
      </c>
      <c r="E129" s="192">
        <f t="shared" si="19"/>
        <v>0</v>
      </c>
      <c r="F129" s="268">
        <f t="shared" si="14"/>
        <v>0</v>
      </c>
      <c r="G129" s="268"/>
      <c r="H129" s="161">
        <f t="shared" si="17"/>
        <v>0</v>
      </c>
      <c r="I129" s="177">
        <f t="shared" si="18"/>
        <v>0</v>
      </c>
      <c r="J129" s="200"/>
      <c r="K129" s="200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</row>
    <row r="130" spans="2:23" x14ac:dyDescent="0.35">
      <c r="B130" s="170">
        <f t="shared" si="16"/>
        <v>0</v>
      </c>
      <c r="C130" s="188">
        <f t="shared" si="12"/>
        <v>0</v>
      </c>
      <c r="D130" s="189">
        <f t="shared" si="13"/>
        <v>0</v>
      </c>
      <c r="E130" s="192">
        <f t="shared" si="19"/>
        <v>0</v>
      </c>
      <c r="F130" s="268">
        <f t="shared" si="14"/>
        <v>0</v>
      </c>
      <c r="G130" s="268"/>
      <c r="H130" s="161">
        <f t="shared" si="17"/>
        <v>0</v>
      </c>
      <c r="I130" s="177">
        <f t="shared" si="18"/>
        <v>0</v>
      </c>
      <c r="J130" s="200"/>
      <c r="K130" s="200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</row>
    <row r="131" spans="2:23" x14ac:dyDescent="0.35">
      <c r="B131" s="170">
        <f t="shared" si="16"/>
        <v>0</v>
      </c>
      <c r="C131" s="188">
        <f t="shared" si="12"/>
        <v>0</v>
      </c>
      <c r="D131" s="189">
        <f t="shared" si="13"/>
        <v>0</v>
      </c>
      <c r="E131" s="192">
        <f t="shared" si="19"/>
        <v>0</v>
      </c>
      <c r="F131" s="268">
        <f t="shared" si="14"/>
        <v>0</v>
      </c>
      <c r="G131" s="268"/>
      <c r="H131" s="161">
        <f t="shared" si="17"/>
        <v>0</v>
      </c>
      <c r="I131" s="177">
        <f t="shared" si="18"/>
        <v>0</v>
      </c>
      <c r="J131" s="200"/>
      <c r="K131" s="200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</row>
    <row r="132" spans="2:23" x14ac:dyDescent="0.35">
      <c r="B132" s="170">
        <f t="shared" si="16"/>
        <v>0</v>
      </c>
      <c r="C132" s="188">
        <f t="shared" si="12"/>
        <v>0</v>
      </c>
      <c r="D132" s="189">
        <f t="shared" si="13"/>
        <v>0</v>
      </c>
      <c r="E132" s="192">
        <f t="shared" si="19"/>
        <v>0</v>
      </c>
      <c r="F132" s="268">
        <f t="shared" si="14"/>
        <v>0</v>
      </c>
      <c r="G132" s="268"/>
      <c r="H132" s="161">
        <f t="shared" si="17"/>
        <v>0</v>
      </c>
      <c r="I132" s="177">
        <f t="shared" si="18"/>
        <v>0</v>
      </c>
      <c r="J132" s="200"/>
      <c r="K132" s="200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</row>
    <row r="133" spans="2:23" x14ac:dyDescent="0.35">
      <c r="B133" s="170">
        <f t="shared" si="16"/>
        <v>0</v>
      </c>
      <c r="C133" s="188">
        <f t="shared" si="12"/>
        <v>0</v>
      </c>
      <c r="D133" s="189">
        <f t="shared" si="13"/>
        <v>0</v>
      </c>
      <c r="E133" s="192">
        <f t="shared" si="19"/>
        <v>0</v>
      </c>
      <c r="F133" s="268">
        <f t="shared" si="14"/>
        <v>0</v>
      </c>
      <c r="G133" s="268"/>
      <c r="H133" s="161">
        <f t="shared" si="17"/>
        <v>0</v>
      </c>
      <c r="I133" s="177">
        <f t="shared" si="18"/>
        <v>0</v>
      </c>
      <c r="J133" s="200"/>
      <c r="K133" s="200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</row>
    <row r="134" spans="2:23" x14ac:dyDescent="0.35">
      <c r="B134" s="170">
        <f t="shared" si="16"/>
        <v>0</v>
      </c>
      <c r="C134" s="188">
        <f t="shared" si="12"/>
        <v>0</v>
      </c>
      <c r="D134" s="189">
        <f t="shared" si="13"/>
        <v>0</v>
      </c>
      <c r="E134" s="192">
        <f t="shared" si="19"/>
        <v>0</v>
      </c>
      <c r="F134" s="268">
        <f t="shared" si="14"/>
        <v>0</v>
      </c>
      <c r="G134" s="268"/>
      <c r="H134" s="161">
        <f t="shared" si="17"/>
        <v>0</v>
      </c>
      <c r="I134" s="177">
        <f t="shared" si="18"/>
        <v>0</v>
      </c>
      <c r="J134" s="200"/>
      <c r="K134" s="200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</row>
    <row r="135" spans="2:23" x14ac:dyDescent="0.35">
      <c r="B135" s="170">
        <f t="shared" si="16"/>
        <v>0</v>
      </c>
      <c r="C135" s="188">
        <f t="shared" si="12"/>
        <v>0</v>
      </c>
      <c r="D135" s="189">
        <f t="shared" si="13"/>
        <v>0</v>
      </c>
      <c r="E135" s="192">
        <f t="shared" si="19"/>
        <v>0</v>
      </c>
      <c r="F135" s="268">
        <f t="shared" si="14"/>
        <v>0</v>
      </c>
      <c r="G135" s="268"/>
      <c r="H135" s="161">
        <f t="shared" si="17"/>
        <v>0</v>
      </c>
      <c r="I135" s="177">
        <f t="shared" si="18"/>
        <v>0</v>
      </c>
      <c r="J135" s="200"/>
      <c r="K135" s="200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</row>
    <row r="136" spans="2:23" x14ac:dyDescent="0.35">
      <c r="B136" s="170">
        <f t="shared" si="16"/>
        <v>0</v>
      </c>
      <c r="C136" s="188">
        <f t="shared" si="12"/>
        <v>0</v>
      </c>
      <c r="D136" s="189">
        <f t="shared" si="13"/>
        <v>0</v>
      </c>
      <c r="E136" s="192">
        <f t="shared" si="19"/>
        <v>0</v>
      </c>
      <c r="F136" s="268">
        <f t="shared" si="14"/>
        <v>0</v>
      </c>
      <c r="G136" s="268"/>
      <c r="H136" s="161">
        <f t="shared" si="17"/>
        <v>0</v>
      </c>
      <c r="I136" s="177">
        <f t="shared" si="18"/>
        <v>0</v>
      </c>
      <c r="J136" s="200"/>
      <c r="K136" s="200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</row>
    <row r="137" spans="2:23" x14ac:dyDescent="0.35">
      <c r="B137" s="170">
        <f t="shared" si="16"/>
        <v>0</v>
      </c>
      <c r="C137" s="188">
        <f t="shared" si="12"/>
        <v>0</v>
      </c>
      <c r="D137" s="189">
        <f t="shared" si="13"/>
        <v>0</v>
      </c>
      <c r="E137" s="192">
        <f t="shared" si="19"/>
        <v>0</v>
      </c>
      <c r="F137" s="268">
        <f t="shared" si="14"/>
        <v>0</v>
      </c>
      <c r="G137" s="268"/>
      <c r="H137" s="161">
        <f t="shared" si="17"/>
        <v>0</v>
      </c>
      <c r="I137" s="177">
        <f t="shared" si="18"/>
        <v>0</v>
      </c>
      <c r="J137" s="200"/>
      <c r="K137" s="200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</row>
    <row r="138" spans="2:23" x14ac:dyDescent="0.35">
      <c r="B138" s="170">
        <f t="shared" si="16"/>
        <v>0</v>
      </c>
      <c r="C138" s="188">
        <f t="shared" si="12"/>
        <v>0</v>
      </c>
      <c r="D138" s="189">
        <f t="shared" si="13"/>
        <v>0</v>
      </c>
      <c r="E138" s="192">
        <f t="shared" si="19"/>
        <v>0</v>
      </c>
      <c r="F138" s="268">
        <f t="shared" si="14"/>
        <v>0</v>
      </c>
      <c r="G138" s="268"/>
      <c r="H138" s="161">
        <f t="shared" si="17"/>
        <v>0</v>
      </c>
      <c r="I138" s="177">
        <f t="shared" si="18"/>
        <v>0</v>
      </c>
      <c r="J138" s="200"/>
      <c r="K138" s="200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</row>
    <row r="139" spans="2:23" x14ac:dyDescent="0.35">
      <c r="B139" s="170">
        <f t="shared" si="16"/>
        <v>0</v>
      </c>
      <c r="C139" s="188">
        <f t="shared" si="12"/>
        <v>0</v>
      </c>
      <c r="D139" s="189">
        <f t="shared" si="13"/>
        <v>0</v>
      </c>
      <c r="E139" s="192">
        <f t="shared" si="19"/>
        <v>0</v>
      </c>
      <c r="F139" s="268">
        <f t="shared" si="14"/>
        <v>0</v>
      </c>
      <c r="G139" s="268"/>
      <c r="H139" s="161">
        <f t="shared" si="17"/>
        <v>0</v>
      </c>
      <c r="I139" s="177">
        <f t="shared" si="18"/>
        <v>0</v>
      </c>
      <c r="J139" s="200"/>
      <c r="K139" s="200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</row>
    <row r="140" spans="2:23" x14ac:dyDescent="0.35">
      <c r="B140" s="170">
        <f t="shared" si="16"/>
        <v>0</v>
      </c>
      <c r="C140" s="188">
        <f t="shared" si="12"/>
        <v>0</v>
      </c>
      <c r="D140" s="189">
        <f t="shared" si="13"/>
        <v>0</v>
      </c>
      <c r="E140" s="192">
        <f t="shared" si="19"/>
        <v>0</v>
      </c>
      <c r="F140" s="268">
        <f t="shared" si="14"/>
        <v>0</v>
      </c>
      <c r="G140" s="268"/>
      <c r="H140" s="161">
        <f t="shared" si="17"/>
        <v>0</v>
      </c>
      <c r="I140" s="177">
        <f t="shared" si="18"/>
        <v>0</v>
      </c>
      <c r="J140" s="200"/>
      <c r="K140" s="200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</row>
    <row r="141" spans="2:23" x14ac:dyDescent="0.35">
      <c r="B141" s="170">
        <f t="shared" si="16"/>
        <v>0</v>
      </c>
      <c r="C141" s="188">
        <f t="shared" si="12"/>
        <v>0</v>
      </c>
      <c r="D141" s="189">
        <f t="shared" si="13"/>
        <v>0</v>
      </c>
      <c r="E141" s="192">
        <f t="shared" si="19"/>
        <v>0</v>
      </c>
      <c r="F141" s="268">
        <f t="shared" si="14"/>
        <v>0</v>
      </c>
      <c r="G141" s="268"/>
      <c r="H141" s="161">
        <f t="shared" si="17"/>
        <v>0</v>
      </c>
      <c r="I141" s="177">
        <f t="shared" si="18"/>
        <v>0</v>
      </c>
      <c r="J141" s="200"/>
      <c r="K141" s="200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</row>
    <row r="142" spans="2:23" x14ac:dyDescent="0.35">
      <c r="B142" s="170">
        <f t="shared" si="16"/>
        <v>0</v>
      </c>
      <c r="C142" s="188">
        <f t="shared" si="12"/>
        <v>0</v>
      </c>
      <c r="D142" s="189">
        <f t="shared" si="13"/>
        <v>0</v>
      </c>
      <c r="E142" s="192">
        <f t="shared" si="19"/>
        <v>0</v>
      </c>
      <c r="F142" s="268">
        <f t="shared" si="14"/>
        <v>0</v>
      </c>
      <c r="G142" s="268"/>
      <c r="H142" s="161">
        <f t="shared" si="17"/>
        <v>0</v>
      </c>
      <c r="I142" s="177">
        <f t="shared" si="18"/>
        <v>0</v>
      </c>
      <c r="J142" s="200"/>
      <c r="K142" s="200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</row>
    <row r="143" spans="2:23" x14ac:dyDescent="0.35">
      <c r="B143" s="170">
        <f t="shared" si="16"/>
        <v>0</v>
      </c>
      <c r="C143" s="188">
        <f t="shared" si="12"/>
        <v>0</v>
      </c>
      <c r="D143" s="189">
        <f t="shared" si="13"/>
        <v>0</v>
      </c>
      <c r="E143" s="192">
        <f t="shared" si="19"/>
        <v>0</v>
      </c>
      <c r="F143" s="268">
        <f t="shared" si="14"/>
        <v>0</v>
      </c>
      <c r="G143" s="268"/>
      <c r="H143" s="161">
        <f t="shared" si="17"/>
        <v>0</v>
      </c>
      <c r="I143" s="177">
        <f t="shared" si="18"/>
        <v>0</v>
      </c>
      <c r="J143" s="200"/>
      <c r="K143" s="200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</row>
    <row r="144" spans="2:23" x14ac:dyDescent="0.35">
      <c r="B144" s="170">
        <f t="shared" si="16"/>
        <v>0</v>
      </c>
      <c r="C144" s="188">
        <f t="shared" si="12"/>
        <v>0</v>
      </c>
      <c r="D144" s="189">
        <f t="shared" si="13"/>
        <v>0</v>
      </c>
      <c r="E144" s="192">
        <f t="shared" si="19"/>
        <v>0</v>
      </c>
      <c r="F144" s="268">
        <f t="shared" si="14"/>
        <v>0</v>
      </c>
      <c r="G144" s="268"/>
      <c r="H144" s="161">
        <f t="shared" si="17"/>
        <v>0</v>
      </c>
      <c r="I144" s="177">
        <f t="shared" si="18"/>
        <v>0</v>
      </c>
      <c r="J144" s="200"/>
      <c r="K144" s="200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</row>
    <row r="145" spans="2:23" x14ac:dyDescent="0.35">
      <c r="B145" s="170">
        <f t="shared" si="16"/>
        <v>0</v>
      </c>
      <c r="C145" s="188">
        <f t="shared" si="12"/>
        <v>0</v>
      </c>
      <c r="D145" s="189">
        <f t="shared" si="13"/>
        <v>0</v>
      </c>
      <c r="E145" s="192">
        <f t="shared" si="19"/>
        <v>0</v>
      </c>
      <c r="F145" s="268">
        <f t="shared" si="14"/>
        <v>0</v>
      </c>
      <c r="G145" s="268"/>
      <c r="H145" s="161">
        <f t="shared" si="17"/>
        <v>0</v>
      </c>
      <c r="I145" s="177">
        <f t="shared" si="18"/>
        <v>0</v>
      </c>
      <c r="J145" s="200"/>
      <c r="K145" s="200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</row>
    <row r="146" spans="2:23" x14ac:dyDescent="0.35">
      <c r="B146" s="170">
        <f t="shared" si="16"/>
        <v>0</v>
      </c>
      <c r="C146" s="188">
        <f t="shared" si="12"/>
        <v>0</v>
      </c>
      <c r="D146" s="189">
        <f t="shared" si="13"/>
        <v>0</v>
      </c>
      <c r="E146" s="192">
        <f t="shared" si="19"/>
        <v>0</v>
      </c>
      <c r="F146" s="268">
        <f t="shared" si="14"/>
        <v>0</v>
      </c>
      <c r="G146" s="268"/>
      <c r="H146" s="161">
        <f t="shared" si="17"/>
        <v>0</v>
      </c>
      <c r="I146" s="177">
        <f t="shared" si="18"/>
        <v>0</v>
      </c>
      <c r="J146" s="200"/>
      <c r="K146" s="200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</row>
    <row r="147" spans="2:23" x14ac:dyDescent="0.35">
      <c r="B147" s="170">
        <f t="shared" si="16"/>
        <v>0</v>
      </c>
      <c r="C147" s="188">
        <f t="shared" si="12"/>
        <v>0</v>
      </c>
      <c r="D147" s="189">
        <f t="shared" si="13"/>
        <v>0</v>
      </c>
      <c r="E147" s="192">
        <f t="shared" si="19"/>
        <v>0</v>
      </c>
      <c r="F147" s="268">
        <f t="shared" si="14"/>
        <v>0</v>
      </c>
      <c r="G147" s="268"/>
      <c r="H147" s="161">
        <f t="shared" si="17"/>
        <v>0</v>
      </c>
      <c r="I147" s="177">
        <f t="shared" si="18"/>
        <v>0</v>
      </c>
      <c r="J147" s="200"/>
      <c r="K147" s="200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</row>
    <row r="148" spans="2:23" x14ac:dyDescent="0.35">
      <c r="B148" s="170">
        <f t="shared" si="16"/>
        <v>0</v>
      </c>
      <c r="C148" s="188">
        <f t="shared" si="12"/>
        <v>0</v>
      </c>
      <c r="D148" s="189">
        <f t="shared" si="13"/>
        <v>0</v>
      </c>
      <c r="E148" s="192">
        <f t="shared" si="19"/>
        <v>0</v>
      </c>
      <c r="F148" s="268">
        <f t="shared" si="14"/>
        <v>0</v>
      </c>
      <c r="G148" s="268"/>
      <c r="H148" s="161">
        <f t="shared" si="17"/>
        <v>0</v>
      </c>
      <c r="I148" s="177">
        <f t="shared" si="18"/>
        <v>0</v>
      </c>
      <c r="J148" s="200"/>
      <c r="K148" s="200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</row>
    <row r="149" spans="2:23" x14ac:dyDescent="0.35">
      <c r="B149" s="170">
        <f t="shared" si="16"/>
        <v>0</v>
      </c>
      <c r="C149" s="188">
        <f t="shared" si="12"/>
        <v>0</v>
      </c>
      <c r="D149" s="189">
        <f t="shared" si="13"/>
        <v>0</v>
      </c>
      <c r="E149" s="192">
        <f t="shared" si="19"/>
        <v>0</v>
      </c>
      <c r="F149" s="268">
        <f t="shared" si="14"/>
        <v>0</v>
      </c>
      <c r="G149" s="268"/>
      <c r="H149" s="161">
        <f t="shared" si="17"/>
        <v>0</v>
      </c>
      <c r="I149" s="177">
        <f t="shared" si="18"/>
        <v>0</v>
      </c>
      <c r="J149" s="200"/>
      <c r="K149" s="200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</row>
    <row r="150" spans="2:23" x14ac:dyDescent="0.35">
      <c r="B150" s="170">
        <f t="shared" si="16"/>
        <v>0</v>
      </c>
      <c r="C150" s="188">
        <f t="shared" ref="C150:C213" si="20">IF($E$8="SC-44",     IF(B150=1117+$E$15,    0.0014,       IF(B150=1091.6+$E$15,   0.004,        IF(B150=1066.2+$E$15,    0.0082,       IF(B150=1040.8+$E$15,   0.0117,        IF(B150=1015.4+$E$15,   0.0173,        IF(B150=990+$E$15,   0.0248,       IF(B150=964.6+$E$15,    0.0299,      IF(B150=939.2+$E$15,   0.0339,        IF(B150=913.8+$E$15,    0.0374,         IF(B150=888.4+$E$15,    0.0406,       IF(B150=863+$E$15,    0.0434,        IF(B150=837.6+$E$15,    0.0465,       IF(B150=812.2+$E$15,    0.0488,       IF(B150=786.8+$E$15,    0.0509,      IF(B150=761.4+$E$15,    0.0528,        IF(B150=736+$E$15,    0.0544,         IF(B150=710.6+$E$15,    0.056,       IF(B150=685.2+$E$15,   0.0574,        IF(B150=659.8+$E$15,    0.0588,       IF(B150=634.4+$E$15,   0.0602,       IF(B150=609+$E$15,    0.0616,      IF(B150=583.6+$E$15,    0.063,        IF(B150=558.2+$E$15,    0.064,        IF(B150=532.8+$E$15,    0.0654,        IF(B150=507.4+$E$15,    0.0663,        IF(B150=482+$E$15,    0.067,       IF(B150=456.6+$E$15,     0.0682,       IF(B150=431.2+$E$15,     0.0689,      IF(B150=405.8+$E$15,     0.0696,        IF(B150=380.4+$E$15,   0.0703,        IF(B150=355+$E$15,    0.0712,      IF(B150=329.6+$E$15,     0.0717,        IF(B150=304.2+$E$15,    0.0726,       IF(B150=278.8+$E$15,     0.0731,       IF(B150=253.4+$E$15,    0.0738,      IF(B150=228+$E$15,   0.0745,        IF(B150=202.6+$E$15,     0.0752,        IF(B150=177.2+$E$15,     0.0757,      IF(B150=151.8+$E$15,     0.0761,        IF(B150=126.4+$E$15,    0.0773,       IF(B150=101+$E$15,     0.0799,        IF(B150=75.6+$E$15,     0.0806,       IF(B150=50.2+$E$15,     0.08822,        IF(B150=24.8+$E$15,     0.0841,        0)))))))))))))))))))))))))))))))))))))))))))),                IF($E$8="SC-34W",     IF(B150=863+$E$15,       0.0125,      IF(B150=837.6+$E$15,      0.0149,      IF(B150=812.2+$E$15,        0.0228,        IF(B150=786.8+$E$15,       0.0303,      IF(B150=761.4+$E$15,    0.0352,     IF(B150=736+$E$15,    0.0394,     IF(B150=710.6+$E$15,    0.0431,    IF(B150=685.2+$E$15,   0.0462,     IF(B150=659.8+$E$15,  0.0489,      IF(B150=634.4+$E$15,   0.0516,     IF(B150=609+$E$15,   0.0538,     IF(B150=583.6+$E$15,   0.0558,     IF(B150=558.2+$E$15,   0.0577,    IF(B150=532.8+$E$15,       0.0597,    IF(B150=507.4+$E$15,   0.0612,   IF(B150=482+$E$15,  0.0626,    IF(B150=456.6+$E$15,   0.0641,    IF(B150=431.2+$E$15,   0.0656,    IF(B150=405.8+$E$15,   0.0666,      IF(B150=380.4+$E$15,   0.0675,    IF(B150=355+$E$15,   0.0685,    IF(B150=329.6+$E$15,   0.0697,     IF(B150=304.2+$E$15,    0.0705,   IF(B150=278.8+$E$15,   0.0712,    IF(B150=253.4+$E$15,     0.0719,     IF(B150=228+$E$15,    0.0729,     IF(B150=202.6+$E$15,     0.0736,     IF(B150=177.2+$E$15,    0.0741,    IF(B150=151.8+$E$15,    0.0751,    IF(B150=126.4+$E$15,    0.0756,     IF(B150=101+$E$15,    0.0761,     IF(B150=75.6+$E$15,     0.0771,        IF(B150=50.2+$E$15,     0.0785,        IF(B150=24.8+$E$15,    0.0783,        0)))))))))))))))))))))))))))))))))),                        IF($E$8="SC-34E",      IF(B150=863+$E$15,    0.0125,         IF(B150=837.6+$E$15,    0.0153,         IF(B150=812.2+$E$15,    0.0233,           IF(B150=786.8+$E$15,   0.031,      IF(B150=761.4+$E$15,    0.036,     IF(B150=736+$E$15,    0.0403,     IF(B150=710.6+$E$15,    0.044,    IF(B150=685.2+$E$15,   0.0473,     IF(B150=659.8+$E$15,  0.05,      IF(B150=634.4+$E$15,   0.0528,     IF(B150=609+$E$15,   0.055,     IF(B150=583.6+$E$15,   0.057,     IF(B150=558.2+$E$15,   0.059,    IF(B150=532.8+$E$15,       0.061,    IF(B150=507.4+$E$15,   0.0625,   IF(B150=482+$E$15,  0.064,    IF(B150=456.6+$E$15,   0.0655,    IF(B150=431.2+$E$15,   0.067,    IF(B150=405.8+$E$15,   0.068,      IF(B150=380.4+$E$15,   0.069,    IF(B150=355+$E$15,   0.07,    IF(B150=329.6+$E$15,   0.0713,     IF(B150=304.2+$E$15,    0.0721,   IF(B150=278.8+$E$15,   0.0728,    IF(B150=253.4+$E$15,     0.0736,     IF(B150=228+$E$15,    0.0746,     IF(B150=202.6+$E$15,     0.0753,     IF(B150=177.2+$E$15,    0.0758,    IF(B150=151.8+$E$15,    0.0768,    IF(B150=126.4+$E$15,    0.0773,     IF(B150=101+$E$15,    0.0778,     IF(B150=75.6+$E$15,     0.0788,        IF(B150=50.2+$E$15,     0.0803,        IF(B150=24.8+$E$15,    0.0801,        0)))))))))))))))))))))))))))))))))),                    IF(B150=456.6+$E$15,   0.0017,    IF(B150=431.2+$E$15,   0.0064,    IF(B150=405.8+$E$15,   0.0118,      IF(B150=380.4+$E$15,   0.0193,    IF(B150=355+$E$15,   0.0248,    IF(B150=329.6+$E$15,   0.0287,     IF(B150=304.2+$E$15,    0.0317,   IF(B150=278.8+$E$15,   0.0342,    IF(B150=253.4+$E$15,     0.0361,     IF(B150=228+$E$15,    0.0379,     IF(B150=202.6+$E$15,     0.0394,     IF(B150=177.2+$E$15,    0.0408,    IF(B150=151.8+$E$15,    0.042,    IF(B150=126.4+$E$15,    0.0431,     IF(B150=101+$E$15,    0.0443,     IF(B150=75.6+$E$15,     0.0455,        IF(B150=50.2+$E$15,     0.0468,        IF(B150=24.8+$E$15,    0.0496,        0)))))))))))))))))))))</f>
        <v>0</v>
      </c>
      <c r="D150" s="189">
        <f t="shared" ref="D150:D213" si="21">IF($B150&gt;0,$C150*$E$11,0)</f>
        <v>0</v>
      </c>
      <c r="E150" s="192">
        <f t="shared" si="19"/>
        <v>0</v>
      </c>
      <c r="F150" s="268">
        <f t="shared" ref="F150:F213" si="22">$E150+$D150</f>
        <v>0</v>
      </c>
      <c r="G150" s="268"/>
      <c r="H150" s="161">
        <f t="shared" si="17"/>
        <v>0</v>
      </c>
      <c r="I150" s="177">
        <f t="shared" si="18"/>
        <v>0</v>
      </c>
      <c r="J150" s="200"/>
      <c r="K150" s="200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</row>
    <row r="151" spans="2:23" x14ac:dyDescent="0.35">
      <c r="B151" s="170">
        <f t="shared" ref="B151:B214" si="23">IF($B150&gt;($P$10+$E$15+25.4),$B150-25.4,IF(AND($B150&gt;($P$10+$E$15),$B150&lt;=($P$10+$E$15+25.4)),($P$10+$E$15),IF(AND($B150&lt;=($P$10+$E$15),$B150&gt;($E$15+25.4)),$B150-25.4,IF(AND($B150&gt;$E$15,$B150&lt;=($E$15+25.4)),$E$15,IF(AND($B150&gt;25.4,$B150&lt;=$E$15),$B150-25.4,0)))))</f>
        <v>0</v>
      </c>
      <c r="C151" s="188">
        <f t="shared" si="20"/>
        <v>0</v>
      </c>
      <c r="D151" s="189">
        <f t="shared" si="21"/>
        <v>0</v>
      </c>
      <c r="E151" s="192">
        <f t="shared" si="19"/>
        <v>0</v>
      </c>
      <c r="F151" s="268">
        <f t="shared" si="22"/>
        <v>0</v>
      </c>
      <c r="G151" s="268"/>
      <c r="H151" s="161">
        <f t="shared" ref="H151:H214" si="24">IF($H152&gt;0,H152+F151,F151)</f>
        <v>0</v>
      </c>
      <c r="I151" s="177">
        <f t="shared" si="18"/>
        <v>0</v>
      </c>
      <c r="J151" s="200"/>
      <c r="K151" s="200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</row>
    <row r="152" spans="2:23" x14ac:dyDescent="0.35">
      <c r="B152" s="170">
        <f t="shared" si="23"/>
        <v>0</v>
      </c>
      <c r="C152" s="188">
        <f t="shared" si="20"/>
        <v>0</v>
      </c>
      <c r="D152" s="189">
        <f t="shared" si="21"/>
        <v>0</v>
      </c>
      <c r="E152" s="192">
        <f t="shared" si="19"/>
        <v>0</v>
      </c>
      <c r="F152" s="268">
        <f t="shared" si="22"/>
        <v>0</v>
      </c>
      <c r="G152" s="268"/>
      <c r="H152" s="161">
        <f t="shared" si="24"/>
        <v>0</v>
      </c>
      <c r="I152" s="177">
        <f t="shared" ref="I152:I215" si="25">IF($B152&gt;0,$E$13+($B152/1000),0)</f>
        <v>0</v>
      </c>
      <c r="J152" s="200"/>
      <c r="K152" s="200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</row>
    <row r="153" spans="2:23" x14ac:dyDescent="0.35">
      <c r="B153" s="170">
        <f t="shared" si="23"/>
        <v>0</v>
      </c>
      <c r="C153" s="188">
        <f t="shared" si="20"/>
        <v>0</v>
      </c>
      <c r="D153" s="189">
        <f t="shared" si="21"/>
        <v>0</v>
      </c>
      <c r="E153" s="192">
        <f t="shared" si="19"/>
        <v>0</v>
      </c>
      <c r="F153" s="268">
        <f t="shared" si="22"/>
        <v>0</v>
      </c>
      <c r="G153" s="268"/>
      <c r="H153" s="161">
        <f t="shared" si="24"/>
        <v>0</v>
      </c>
      <c r="I153" s="177">
        <f t="shared" si="25"/>
        <v>0</v>
      </c>
      <c r="J153" s="200"/>
      <c r="K153" s="200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</row>
    <row r="154" spans="2:23" x14ac:dyDescent="0.35">
      <c r="B154" s="170">
        <f t="shared" si="23"/>
        <v>0</v>
      </c>
      <c r="C154" s="188">
        <f t="shared" si="20"/>
        <v>0</v>
      </c>
      <c r="D154" s="189">
        <f t="shared" si="21"/>
        <v>0</v>
      </c>
      <c r="E154" s="192">
        <f t="shared" si="19"/>
        <v>0</v>
      </c>
      <c r="F154" s="268">
        <f t="shared" si="22"/>
        <v>0</v>
      </c>
      <c r="G154" s="268"/>
      <c r="H154" s="161">
        <f t="shared" si="24"/>
        <v>0</v>
      </c>
      <c r="I154" s="177">
        <f t="shared" si="25"/>
        <v>0</v>
      </c>
      <c r="J154" s="200"/>
      <c r="K154" s="200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</row>
    <row r="155" spans="2:23" x14ac:dyDescent="0.35">
      <c r="B155" s="170">
        <f t="shared" si="23"/>
        <v>0</v>
      </c>
      <c r="C155" s="188">
        <f t="shared" si="20"/>
        <v>0</v>
      </c>
      <c r="D155" s="189">
        <f t="shared" si="21"/>
        <v>0</v>
      </c>
      <c r="E155" s="192">
        <f t="shared" si="19"/>
        <v>0</v>
      </c>
      <c r="F155" s="268">
        <f t="shared" si="22"/>
        <v>0</v>
      </c>
      <c r="G155" s="268"/>
      <c r="H155" s="161">
        <f t="shared" si="24"/>
        <v>0</v>
      </c>
      <c r="I155" s="177">
        <f t="shared" si="25"/>
        <v>0</v>
      </c>
      <c r="J155" s="200"/>
      <c r="K155" s="200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</row>
    <row r="156" spans="2:23" x14ac:dyDescent="0.35">
      <c r="B156" s="170">
        <f t="shared" si="23"/>
        <v>0</v>
      </c>
      <c r="C156" s="188">
        <f t="shared" si="20"/>
        <v>0</v>
      </c>
      <c r="D156" s="189">
        <f t="shared" si="21"/>
        <v>0</v>
      </c>
      <c r="E156" s="192">
        <f t="shared" si="19"/>
        <v>0</v>
      </c>
      <c r="F156" s="268">
        <f t="shared" si="22"/>
        <v>0</v>
      </c>
      <c r="G156" s="268"/>
      <c r="H156" s="161">
        <f t="shared" si="24"/>
        <v>0</v>
      </c>
      <c r="I156" s="177">
        <f t="shared" si="25"/>
        <v>0</v>
      </c>
      <c r="J156" s="200"/>
      <c r="K156" s="200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</row>
    <row r="157" spans="2:23" x14ac:dyDescent="0.35">
      <c r="B157" s="170">
        <f t="shared" si="23"/>
        <v>0</v>
      </c>
      <c r="C157" s="188">
        <f t="shared" si="20"/>
        <v>0</v>
      </c>
      <c r="D157" s="189">
        <f t="shared" si="21"/>
        <v>0</v>
      </c>
      <c r="E157" s="192">
        <f t="shared" si="19"/>
        <v>0</v>
      </c>
      <c r="F157" s="268">
        <f t="shared" si="22"/>
        <v>0</v>
      </c>
      <c r="G157" s="268"/>
      <c r="H157" s="161">
        <f t="shared" si="24"/>
        <v>0</v>
      </c>
      <c r="I157" s="177">
        <f t="shared" si="25"/>
        <v>0</v>
      </c>
      <c r="J157" s="200"/>
      <c r="K157" s="200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  <c r="V157" s="173"/>
      <c r="W157" s="173"/>
    </row>
    <row r="158" spans="2:23" x14ac:dyDescent="0.35">
      <c r="B158" s="170">
        <f t="shared" si="23"/>
        <v>0</v>
      </c>
      <c r="C158" s="188">
        <f t="shared" si="20"/>
        <v>0</v>
      </c>
      <c r="D158" s="189">
        <f t="shared" si="21"/>
        <v>0</v>
      </c>
      <c r="E158" s="192">
        <f t="shared" si="19"/>
        <v>0</v>
      </c>
      <c r="F158" s="268">
        <f t="shared" si="22"/>
        <v>0</v>
      </c>
      <c r="G158" s="268"/>
      <c r="H158" s="161">
        <f t="shared" si="24"/>
        <v>0</v>
      </c>
      <c r="I158" s="177">
        <f t="shared" si="25"/>
        <v>0</v>
      </c>
      <c r="J158" s="200"/>
      <c r="K158" s="200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</row>
    <row r="159" spans="2:23" x14ac:dyDescent="0.35">
      <c r="B159" s="170">
        <f t="shared" si="23"/>
        <v>0</v>
      </c>
      <c r="C159" s="188">
        <f t="shared" si="20"/>
        <v>0</v>
      </c>
      <c r="D159" s="189">
        <f t="shared" si="21"/>
        <v>0</v>
      </c>
      <c r="E159" s="192">
        <f t="shared" si="19"/>
        <v>0</v>
      </c>
      <c r="F159" s="268">
        <f t="shared" si="22"/>
        <v>0</v>
      </c>
      <c r="G159" s="268"/>
      <c r="H159" s="161">
        <f t="shared" si="24"/>
        <v>0</v>
      </c>
      <c r="I159" s="177">
        <f t="shared" si="25"/>
        <v>0</v>
      </c>
      <c r="J159" s="200"/>
      <c r="K159" s="200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</row>
    <row r="160" spans="2:23" x14ac:dyDescent="0.35">
      <c r="B160" s="170">
        <f t="shared" si="23"/>
        <v>0</v>
      </c>
      <c r="C160" s="188">
        <f t="shared" si="20"/>
        <v>0</v>
      </c>
      <c r="D160" s="189">
        <f t="shared" si="21"/>
        <v>0</v>
      </c>
      <c r="E160" s="192">
        <f t="shared" si="19"/>
        <v>0</v>
      </c>
      <c r="F160" s="268">
        <f t="shared" si="22"/>
        <v>0</v>
      </c>
      <c r="G160" s="268"/>
      <c r="H160" s="161">
        <f t="shared" si="24"/>
        <v>0</v>
      </c>
      <c r="I160" s="177">
        <f t="shared" si="25"/>
        <v>0</v>
      </c>
      <c r="J160" s="200"/>
      <c r="K160" s="200"/>
      <c r="L160" s="173"/>
      <c r="M160" s="173"/>
      <c r="N160" s="173"/>
      <c r="O160" s="173"/>
      <c r="P160" s="173"/>
      <c r="Q160" s="173"/>
      <c r="R160" s="173"/>
      <c r="S160" s="173"/>
      <c r="T160" s="173"/>
      <c r="U160" s="173"/>
      <c r="V160" s="173"/>
      <c r="W160" s="173"/>
    </row>
    <row r="161" spans="2:23" x14ac:dyDescent="0.35">
      <c r="B161" s="170">
        <f t="shared" si="23"/>
        <v>0</v>
      </c>
      <c r="C161" s="188">
        <f t="shared" si="20"/>
        <v>0</v>
      </c>
      <c r="D161" s="189">
        <f t="shared" si="21"/>
        <v>0</v>
      </c>
      <c r="E161" s="192">
        <f t="shared" si="19"/>
        <v>0</v>
      </c>
      <c r="F161" s="268">
        <f t="shared" si="22"/>
        <v>0</v>
      </c>
      <c r="G161" s="268"/>
      <c r="H161" s="161">
        <f t="shared" si="24"/>
        <v>0</v>
      </c>
      <c r="I161" s="177">
        <f t="shared" si="25"/>
        <v>0</v>
      </c>
      <c r="J161" s="200"/>
      <c r="K161" s="200"/>
      <c r="L161" s="173"/>
      <c r="M161" s="173"/>
      <c r="N161" s="173"/>
      <c r="O161" s="173"/>
      <c r="P161" s="173"/>
      <c r="Q161" s="173"/>
      <c r="R161" s="173"/>
      <c r="S161" s="173"/>
      <c r="T161" s="173"/>
      <c r="U161" s="173"/>
      <c r="V161" s="173"/>
      <c r="W161" s="173"/>
    </row>
    <row r="162" spans="2:23" x14ac:dyDescent="0.35">
      <c r="B162" s="170">
        <f t="shared" si="23"/>
        <v>0</v>
      </c>
      <c r="C162" s="188">
        <f t="shared" si="20"/>
        <v>0</v>
      </c>
      <c r="D162" s="189">
        <f t="shared" si="21"/>
        <v>0</v>
      </c>
      <c r="E162" s="192">
        <f t="shared" si="19"/>
        <v>0</v>
      </c>
      <c r="F162" s="268">
        <f t="shared" si="22"/>
        <v>0</v>
      </c>
      <c r="G162" s="268"/>
      <c r="H162" s="161">
        <f t="shared" si="24"/>
        <v>0</v>
      </c>
      <c r="I162" s="177">
        <f t="shared" si="25"/>
        <v>0</v>
      </c>
      <c r="J162" s="200"/>
      <c r="K162" s="200"/>
      <c r="L162" s="173"/>
      <c r="M162" s="173"/>
      <c r="N162" s="173"/>
      <c r="O162" s="173"/>
      <c r="P162" s="173"/>
      <c r="Q162" s="173"/>
      <c r="R162" s="173"/>
      <c r="S162" s="173"/>
      <c r="T162" s="173"/>
      <c r="U162" s="173"/>
      <c r="V162" s="173"/>
      <c r="W162" s="173"/>
    </row>
    <row r="163" spans="2:23" x14ac:dyDescent="0.35">
      <c r="B163" s="170">
        <f t="shared" si="23"/>
        <v>0</v>
      </c>
      <c r="C163" s="188">
        <f t="shared" si="20"/>
        <v>0</v>
      </c>
      <c r="D163" s="189">
        <f t="shared" si="21"/>
        <v>0</v>
      </c>
      <c r="E163" s="192">
        <f t="shared" si="19"/>
        <v>0</v>
      </c>
      <c r="F163" s="268">
        <f t="shared" si="22"/>
        <v>0</v>
      </c>
      <c r="G163" s="268"/>
      <c r="H163" s="161">
        <f t="shared" si="24"/>
        <v>0</v>
      </c>
      <c r="I163" s="177">
        <f t="shared" si="25"/>
        <v>0</v>
      </c>
      <c r="J163" s="200"/>
      <c r="K163" s="200"/>
      <c r="L163" s="173"/>
      <c r="M163" s="173"/>
      <c r="N163" s="173"/>
      <c r="O163" s="173"/>
      <c r="P163" s="173"/>
      <c r="Q163" s="173"/>
      <c r="R163" s="173"/>
      <c r="S163" s="173"/>
      <c r="T163" s="173"/>
      <c r="U163" s="173"/>
      <c r="V163" s="173"/>
      <c r="W163" s="173"/>
    </row>
    <row r="164" spans="2:23" x14ac:dyDescent="0.35">
      <c r="B164" s="170">
        <f t="shared" si="23"/>
        <v>0</v>
      </c>
      <c r="C164" s="188">
        <f t="shared" si="20"/>
        <v>0</v>
      </c>
      <c r="D164" s="189">
        <f t="shared" si="21"/>
        <v>0</v>
      </c>
      <c r="E164" s="192">
        <f t="shared" si="19"/>
        <v>0</v>
      </c>
      <c r="F164" s="268">
        <f t="shared" si="22"/>
        <v>0</v>
      </c>
      <c r="G164" s="268"/>
      <c r="H164" s="161">
        <f t="shared" si="24"/>
        <v>0</v>
      </c>
      <c r="I164" s="177">
        <f t="shared" si="25"/>
        <v>0</v>
      </c>
      <c r="J164" s="200"/>
      <c r="K164" s="200"/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  <c r="V164" s="173"/>
      <c r="W164" s="173"/>
    </row>
    <row r="165" spans="2:23" x14ac:dyDescent="0.35">
      <c r="B165" s="170">
        <f t="shared" si="23"/>
        <v>0</v>
      </c>
      <c r="C165" s="188">
        <f t="shared" si="20"/>
        <v>0</v>
      </c>
      <c r="D165" s="189">
        <f t="shared" si="21"/>
        <v>0</v>
      </c>
      <c r="E165" s="192">
        <f t="shared" si="19"/>
        <v>0</v>
      </c>
      <c r="F165" s="268">
        <f t="shared" si="22"/>
        <v>0</v>
      </c>
      <c r="G165" s="268"/>
      <c r="H165" s="161">
        <f t="shared" si="24"/>
        <v>0</v>
      </c>
      <c r="I165" s="177">
        <f t="shared" si="25"/>
        <v>0</v>
      </c>
      <c r="J165" s="200"/>
      <c r="K165" s="200"/>
      <c r="L165" s="173"/>
      <c r="M165" s="173"/>
      <c r="N165" s="173"/>
      <c r="O165" s="173"/>
      <c r="P165" s="173"/>
      <c r="Q165" s="173"/>
      <c r="R165" s="173"/>
      <c r="S165" s="173"/>
      <c r="T165" s="173"/>
      <c r="U165" s="173"/>
      <c r="V165" s="173"/>
      <c r="W165" s="173"/>
    </row>
    <row r="166" spans="2:23" x14ac:dyDescent="0.35">
      <c r="B166" s="170">
        <f t="shared" si="23"/>
        <v>0</v>
      </c>
      <c r="C166" s="188">
        <f t="shared" si="20"/>
        <v>0</v>
      </c>
      <c r="D166" s="189">
        <f t="shared" si="21"/>
        <v>0</v>
      </c>
      <c r="E166" s="192">
        <f t="shared" si="19"/>
        <v>0</v>
      </c>
      <c r="F166" s="268">
        <f t="shared" si="22"/>
        <v>0</v>
      </c>
      <c r="G166" s="268"/>
      <c r="H166" s="161">
        <f t="shared" si="24"/>
        <v>0</v>
      </c>
      <c r="I166" s="177">
        <f t="shared" si="25"/>
        <v>0</v>
      </c>
      <c r="J166" s="200"/>
      <c r="K166" s="200"/>
      <c r="L166" s="173"/>
      <c r="M166" s="173"/>
      <c r="N166" s="173"/>
      <c r="O166" s="173"/>
      <c r="P166" s="173"/>
      <c r="Q166" s="173"/>
      <c r="R166" s="173"/>
      <c r="S166" s="173"/>
      <c r="T166" s="173"/>
      <c r="U166" s="173"/>
      <c r="V166" s="173"/>
      <c r="W166" s="173"/>
    </row>
    <row r="167" spans="2:23" x14ac:dyDescent="0.35">
      <c r="B167" s="170">
        <f t="shared" si="23"/>
        <v>0</v>
      </c>
      <c r="C167" s="188">
        <f t="shared" si="20"/>
        <v>0</v>
      </c>
      <c r="D167" s="189">
        <f t="shared" si="21"/>
        <v>0</v>
      </c>
      <c r="E167" s="192">
        <f t="shared" si="19"/>
        <v>0</v>
      </c>
      <c r="F167" s="268">
        <f t="shared" si="22"/>
        <v>0</v>
      </c>
      <c r="G167" s="268"/>
      <c r="H167" s="161">
        <f t="shared" si="24"/>
        <v>0</v>
      </c>
      <c r="I167" s="177">
        <f t="shared" si="25"/>
        <v>0</v>
      </c>
      <c r="J167" s="200"/>
      <c r="K167" s="200"/>
      <c r="L167" s="173"/>
      <c r="M167" s="173"/>
      <c r="N167" s="173"/>
      <c r="O167" s="173"/>
      <c r="P167" s="173"/>
      <c r="Q167" s="173"/>
      <c r="R167" s="173"/>
      <c r="S167" s="173"/>
      <c r="T167" s="173"/>
      <c r="U167" s="173"/>
      <c r="V167" s="173"/>
      <c r="W167" s="173"/>
    </row>
    <row r="168" spans="2:23" x14ac:dyDescent="0.35">
      <c r="B168" s="170">
        <f t="shared" si="23"/>
        <v>0</v>
      </c>
      <c r="C168" s="188">
        <f t="shared" si="20"/>
        <v>0</v>
      </c>
      <c r="D168" s="189">
        <f t="shared" si="21"/>
        <v>0</v>
      </c>
      <c r="E168" s="192">
        <f t="shared" si="19"/>
        <v>0</v>
      </c>
      <c r="F168" s="268">
        <f t="shared" si="22"/>
        <v>0</v>
      </c>
      <c r="G168" s="268"/>
      <c r="H168" s="161">
        <f t="shared" si="24"/>
        <v>0</v>
      </c>
      <c r="I168" s="177">
        <f t="shared" si="25"/>
        <v>0</v>
      </c>
      <c r="J168" s="200"/>
      <c r="K168" s="200"/>
      <c r="L168" s="173"/>
      <c r="M168" s="173"/>
      <c r="N168" s="173"/>
      <c r="O168" s="173"/>
      <c r="P168" s="173"/>
      <c r="Q168" s="173"/>
      <c r="R168" s="173"/>
      <c r="S168" s="173"/>
      <c r="T168" s="173"/>
      <c r="U168" s="173"/>
      <c r="V168" s="173"/>
      <c r="W168" s="173"/>
    </row>
    <row r="169" spans="2:23" x14ac:dyDescent="0.35">
      <c r="B169" s="170">
        <f t="shared" si="23"/>
        <v>0</v>
      </c>
      <c r="C169" s="188">
        <f t="shared" si="20"/>
        <v>0</v>
      </c>
      <c r="D169" s="189">
        <f t="shared" si="21"/>
        <v>0</v>
      </c>
      <c r="E169" s="192">
        <f t="shared" si="19"/>
        <v>0</v>
      </c>
      <c r="F169" s="268">
        <f t="shared" si="22"/>
        <v>0</v>
      </c>
      <c r="G169" s="268"/>
      <c r="H169" s="161">
        <f t="shared" si="24"/>
        <v>0</v>
      </c>
      <c r="I169" s="177">
        <f t="shared" si="25"/>
        <v>0</v>
      </c>
      <c r="J169" s="200"/>
      <c r="K169" s="200"/>
      <c r="L169" s="173"/>
      <c r="M169" s="173"/>
      <c r="N169" s="173"/>
      <c r="O169" s="173"/>
      <c r="P169" s="173"/>
      <c r="Q169" s="173"/>
      <c r="R169" s="173"/>
      <c r="S169" s="173"/>
      <c r="T169" s="173"/>
      <c r="U169" s="173"/>
      <c r="V169" s="173"/>
      <c r="W169" s="173"/>
    </row>
    <row r="170" spans="2:23" x14ac:dyDescent="0.35">
      <c r="B170" s="170">
        <f t="shared" si="23"/>
        <v>0</v>
      </c>
      <c r="C170" s="188">
        <f t="shared" si="20"/>
        <v>0</v>
      </c>
      <c r="D170" s="189">
        <f t="shared" si="21"/>
        <v>0</v>
      </c>
      <c r="E170" s="192">
        <f t="shared" si="19"/>
        <v>0</v>
      </c>
      <c r="F170" s="268">
        <f t="shared" si="22"/>
        <v>0</v>
      </c>
      <c r="G170" s="268"/>
      <c r="H170" s="161">
        <f t="shared" si="24"/>
        <v>0</v>
      </c>
      <c r="I170" s="177">
        <f t="shared" si="25"/>
        <v>0</v>
      </c>
      <c r="J170" s="200"/>
      <c r="K170" s="200"/>
      <c r="L170" s="173"/>
      <c r="M170" s="173"/>
      <c r="N170" s="173"/>
      <c r="O170" s="173"/>
      <c r="P170" s="173"/>
      <c r="Q170" s="173"/>
      <c r="R170" s="173"/>
      <c r="S170" s="173"/>
      <c r="T170" s="173"/>
      <c r="U170" s="173"/>
      <c r="V170" s="173"/>
      <c r="W170" s="173"/>
    </row>
    <row r="171" spans="2:23" x14ac:dyDescent="0.35">
      <c r="B171" s="170">
        <f t="shared" si="23"/>
        <v>0</v>
      </c>
      <c r="C171" s="188">
        <f t="shared" si="20"/>
        <v>0</v>
      </c>
      <c r="D171" s="189">
        <f t="shared" si="21"/>
        <v>0</v>
      </c>
      <c r="E171" s="192">
        <f t="shared" si="19"/>
        <v>0</v>
      </c>
      <c r="F171" s="268">
        <f t="shared" si="22"/>
        <v>0</v>
      </c>
      <c r="G171" s="268"/>
      <c r="H171" s="161">
        <f t="shared" si="24"/>
        <v>0</v>
      </c>
      <c r="I171" s="177">
        <f t="shared" si="25"/>
        <v>0</v>
      </c>
      <c r="J171" s="200"/>
      <c r="K171" s="200"/>
      <c r="L171" s="173"/>
      <c r="M171" s="173"/>
      <c r="N171" s="173"/>
      <c r="O171" s="173"/>
      <c r="P171" s="173"/>
      <c r="Q171" s="173"/>
      <c r="R171" s="173"/>
      <c r="S171" s="173"/>
      <c r="T171" s="173"/>
      <c r="U171" s="173"/>
      <c r="V171" s="173"/>
      <c r="W171" s="173"/>
    </row>
    <row r="172" spans="2:23" x14ac:dyDescent="0.35">
      <c r="B172" s="170">
        <f t="shared" si="23"/>
        <v>0</v>
      </c>
      <c r="C172" s="188">
        <f t="shared" si="20"/>
        <v>0</v>
      </c>
      <c r="D172" s="189">
        <f t="shared" si="21"/>
        <v>0</v>
      </c>
      <c r="E172" s="192">
        <f t="shared" si="19"/>
        <v>0</v>
      </c>
      <c r="F172" s="268">
        <f t="shared" si="22"/>
        <v>0</v>
      </c>
      <c r="G172" s="268"/>
      <c r="H172" s="161">
        <f t="shared" si="24"/>
        <v>0</v>
      </c>
      <c r="I172" s="177">
        <f t="shared" si="25"/>
        <v>0</v>
      </c>
      <c r="J172" s="200"/>
      <c r="K172" s="200"/>
      <c r="L172" s="173"/>
      <c r="M172" s="173"/>
      <c r="N172" s="173"/>
      <c r="O172" s="173"/>
      <c r="P172" s="173"/>
      <c r="Q172" s="173"/>
      <c r="R172" s="173"/>
      <c r="S172" s="173"/>
      <c r="T172" s="173"/>
      <c r="U172" s="173"/>
      <c r="V172" s="173"/>
      <c r="W172" s="173"/>
    </row>
    <row r="173" spans="2:23" x14ac:dyDescent="0.35">
      <c r="B173" s="170">
        <f t="shared" si="23"/>
        <v>0</v>
      </c>
      <c r="C173" s="188">
        <f t="shared" si="20"/>
        <v>0</v>
      </c>
      <c r="D173" s="189">
        <f t="shared" si="21"/>
        <v>0</v>
      </c>
      <c r="E173" s="192">
        <f t="shared" si="19"/>
        <v>0</v>
      </c>
      <c r="F173" s="268">
        <f t="shared" si="22"/>
        <v>0</v>
      </c>
      <c r="G173" s="268"/>
      <c r="H173" s="161">
        <f t="shared" si="24"/>
        <v>0</v>
      </c>
      <c r="I173" s="177">
        <f t="shared" si="25"/>
        <v>0</v>
      </c>
      <c r="J173" s="200"/>
      <c r="K173" s="200"/>
      <c r="L173" s="173"/>
      <c r="M173" s="173"/>
      <c r="N173" s="173"/>
      <c r="O173" s="173"/>
      <c r="P173" s="173"/>
      <c r="Q173" s="173"/>
      <c r="R173" s="173"/>
      <c r="S173" s="173"/>
      <c r="T173" s="173"/>
      <c r="U173" s="173"/>
      <c r="V173" s="173"/>
      <c r="W173" s="173"/>
    </row>
    <row r="174" spans="2:23" x14ac:dyDescent="0.35">
      <c r="B174" s="170">
        <f t="shared" si="23"/>
        <v>0</v>
      </c>
      <c r="C174" s="188">
        <f t="shared" si="20"/>
        <v>0</v>
      </c>
      <c r="D174" s="189">
        <f t="shared" si="21"/>
        <v>0</v>
      </c>
      <c r="E174" s="192">
        <f t="shared" si="19"/>
        <v>0</v>
      </c>
      <c r="F174" s="268">
        <f t="shared" si="22"/>
        <v>0</v>
      </c>
      <c r="G174" s="268"/>
      <c r="H174" s="161">
        <f t="shared" si="24"/>
        <v>0</v>
      </c>
      <c r="I174" s="177">
        <f t="shared" si="25"/>
        <v>0</v>
      </c>
      <c r="J174" s="200"/>
      <c r="K174" s="200"/>
      <c r="L174" s="173"/>
      <c r="M174" s="173"/>
      <c r="N174" s="173"/>
      <c r="O174" s="173"/>
      <c r="P174" s="173"/>
      <c r="Q174" s="173"/>
      <c r="R174" s="173"/>
      <c r="S174" s="173"/>
      <c r="T174" s="173"/>
      <c r="U174" s="173"/>
      <c r="V174" s="173"/>
      <c r="W174" s="173"/>
    </row>
    <row r="175" spans="2:23" x14ac:dyDescent="0.35">
      <c r="B175" s="170">
        <f t="shared" si="23"/>
        <v>0</v>
      </c>
      <c r="C175" s="188">
        <f t="shared" si="20"/>
        <v>0</v>
      </c>
      <c r="D175" s="189">
        <f t="shared" si="21"/>
        <v>0</v>
      </c>
      <c r="E175" s="192">
        <f t="shared" si="19"/>
        <v>0</v>
      </c>
      <c r="F175" s="268">
        <f t="shared" si="22"/>
        <v>0</v>
      </c>
      <c r="G175" s="268"/>
      <c r="H175" s="161">
        <f t="shared" si="24"/>
        <v>0</v>
      </c>
      <c r="I175" s="177">
        <f t="shared" si="25"/>
        <v>0</v>
      </c>
      <c r="J175" s="200"/>
      <c r="K175" s="200"/>
      <c r="L175" s="173"/>
      <c r="M175" s="173"/>
      <c r="N175" s="173"/>
      <c r="O175" s="173"/>
      <c r="P175" s="173"/>
      <c r="Q175" s="173"/>
      <c r="R175" s="173"/>
      <c r="S175" s="173"/>
      <c r="T175" s="173"/>
      <c r="U175" s="173"/>
      <c r="V175" s="173"/>
      <c r="W175" s="173"/>
    </row>
    <row r="176" spans="2:23" x14ac:dyDescent="0.35">
      <c r="B176" s="170">
        <f t="shared" si="23"/>
        <v>0</v>
      </c>
      <c r="C176" s="188">
        <f t="shared" si="20"/>
        <v>0</v>
      </c>
      <c r="D176" s="189">
        <f t="shared" si="21"/>
        <v>0</v>
      </c>
      <c r="E176" s="192">
        <f t="shared" si="19"/>
        <v>0</v>
      </c>
      <c r="F176" s="268">
        <f t="shared" si="22"/>
        <v>0</v>
      </c>
      <c r="G176" s="268"/>
      <c r="H176" s="161">
        <f t="shared" si="24"/>
        <v>0</v>
      </c>
      <c r="I176" s="177">
        <f t="shared" si="25"/>
        <v>0</v>
      </c>
      <c r="J176" s="200"/>
      <c r="K176" s="200"/>
      <c r="L176" s="173"/>
      <c r="M176" s="173"/>
      <c r="N176" s="173"/>
      <c r="O176" s="173"/>
      <c r="P176" s="173"/>
      <c r="Q176" s="173"/>
      <c r="R176" s="173"/>
      <c r="S176" s="173"/>
      <c r="T176" s="173"/>
      <c r="U176" s="173"/>
      <c r="V176" s="173"/>
      <c r="W176" s="173"/>
    </row>
    <row r="177" spans="2:23" x14ac:dyDescent="0.35">
      <c r="B177" s="170">
        <f t="shared" si="23"/>
        <v>0</v>
      </c>
      <c r="C177" s="188">
        <f t="shared" si="20"/>
        <v>0</v>
      </c>
      <c r="D177" s="189">
        <f t="shared" si="21"/>
        <v>0</v>
      </c>
      <c r="E177" s="192">
        <f t="shared" si="19"/>
        <v>0</v>
      </c>
      <c r="F177" s="268">
        <f t="shared" si="22"/>
        <v>0</v>
      </c>
      <c r="G177" s="268"/>
      <c r="H177" s="161">
        <f t="shared" si="24"/>
        <v>0</v>
      </c>
      <c r="I177" s="177">
        <f t="shared" si="25"/>
        <v>0</v>
      </c>
      <c r="J177" s="200"/>
      <c r="K177" s="200"/>
      <c r="L177" s="173"/>
      <c r="M177" s="173"/>
      <c r="N177" s="173"/>
      <c r="O177" s="173"/>
      <c r="P177" s="173"/>
      <c r="Q177" s="173"/>
      <c r="R177" s="173"/>
      <c r="S177" s="173"/>
      <c r="T177" s="173"/>
      <c r="U177" s="173"/>
      <c r="V177" s="173"/>
      <c r="W177" s="173"/>
    </row>
    <row r="178" spans="2:23" x14ac:dyDescent="0.35">
      <c r="B178" s="170">
        <f t="shared" si="23"/>
        <v>0</v>
      </c>
      <c r="C178" s="188">
        <f t="shared" si="20"/>
        <v>0</v>
      </c>
      <c r="D178" s="189">
        <f t="shared" si="21"/>
        <v>0</v>
      </c>
      <c r="E178" s="192">
        <f t="shared" si="19"/>
        <v>0</v>
      </c>
      <c r="F178" s="268">
        <f t="shared" si="22"/>
        <v>0</v>
      </c>
      <c r="G178" s="268"/>
      <c r="H178" s="161">
        <f t="shared" si="24"/>
        <v>0</v>
      </c>
      <c r="I178" s="177">
        <f t="shared" si="25"/>
        <v>0</v>
      </c>
      <c r="J178" s="200"/>
      <c r="K178" s="200"/>
      <c r="L178" s="173"/>
      <c r="M178" s="173"/>
      <c r="N178" s="173"/>
      <c r="O178" s="173"/>
      <c r="P178" s="173"/>
      <c r="Q178" s="173"/>
      <c r="R178" s="173"/>
      <c r="S178" s="173"/>
      <c r="T178" s="173"/>
      <c r="U178" s="173"/>
      <c r="V178" s="173"/>
      <c r="W178" s="173"/>
    </row>
    <row r="179" spans="2:23" x14ac:dyDescent="0.35">
      <c r="B179" s="170">
        <f t="shared" si="23"/>
        <v>0</v>
      </c>
      <c r="C179" s="188">
        <f t="shared" si="20"/>
        <v>0</v>
      </c>
      <c r="D179" s="189">
        <f t="shared" si="21"/>
        <v>0</v>
      </c>
      <c r="E179" s="192">
        <f t="shared" si="19"/>
        <v>0</v>
      </c>
      <c r="F179" s="268">
        <f t="shared" si="22"/>
        <v>0</v>
      </c>
      <c r="G179" s="268"/>
      <c r="H179" s="161">
        <f t="shared" si="24"/>
        <v>0</v>
      </c>
      <c r="I179" s="177">
        <f t="shared" si="25"/>
        <v>0</v>
      </c>
      <c r="J179" s="200"/>
      <c r="K179" s="200"/>
      <c r="L179" s="173"/>
      <c r="M179" s="173"/>
      <c r="N179" s="173"/>
      <c r="O179" s="173"/>
      <c r="P179" s="173"/>
      <c r="Q179" s="173"/>
      <c r="R179" s="173"/>
      <c r="S179" s="173"/>
      <c r="T179" s="173"/>
      <c r="U179" s="173"/>
      <c r="V179" s="173"/>
      <c r="W179" s="173"/>
    </row>
    <row r="180" spans="2:23" x14ac:dyDescent="0.35">
      <c r="B180" s="170">
        <f t="shared" si="23"/>
        <v>0</v>
      </c>
      <c r="C180" s="188">
        <f t="shared" si="20"/>
        <v>0</v>
      </c>
      <c r="D180" s="189">
        <f t="shared" si="21"/>
        <v>0</v>
      </c>
      <c r="E180" s="192">
        <f t="shared" si="19"/>
        <v>0</v>
      </c>
      <c r="F180" s="268">
        <f t="shared" si="22"/>
        <v>0</v>
      </c>
      <c r="G180" s="268"/>
      <c r="H180" s="161">
        <f t="shared" si="24"/>
        <v>0</v>
      </c>
      <c r="I180" s="177">
        <f t="shared" si="25"/>
        <v>0</v>
      </c>
      <c r="J180" s="200"/>
      <c r="K180" s="200"/>
      <c r="L180" s="173"/>
      <c r="M180" s="173"/>
      <c r="N180" s="173"/>
      <c r="O180" s="173"/>
      <c r="P180" s="173"/>
      <c r="Q180" s="173"/>
      <c r="R180" s="173"/>
      <c r="S180" s="173"/>
      <c r="T180" s="173"/>
      <c r="U180" s="173"/>
      <c r="V180" s="173"/>
      <c r="W180" s="173"/>
    </row>
    <row r="181" spans="2:23" x14ac:dyDescent="0.35">
      <c r="B181" s="170">
        <f t="shared" si="23"/>
        <v>0</v>
      </c>
      <c r="C181" s="188">
        <f t="shared" si="20"/>
        <v>0</v>
      </c>
      <c r="D181" s="189">
        <f t="shared" si="21"/>
        <v>0</v>
      </c>
      <c r="E181" s="192">
        <f t="shared" si="19"/>
        <v>0</v>
      </c>
      <c r="F181" s="268">
        <f t="shared" si="22"/>
        <v>0</v>
      </c>
      <c r="G181" s="268"/>
      <c r="H181" s="161">
        <f t="shared" si="24"/>
        <v>0</v>
      </c>
      <c r="I181" s="177">
        <f t="shared" si="25"/>
        <v>0</v>
      </c>
      <c r="J181" s="200"/>
      <c r="K181" s="200"/>
      <c r="L181" s="173"/>
      <c r="M181" s="173"/>
      <c r="N181" s="173"/>
      <c r="O181" s="173"/>
      <c r="P181" s="173"/>
      <c r="Q181" s="173"/>
      <c r="R181" s="173"/>
      <c r="S181" s="173"/>
      <c r="T181" s="173"/>
      <c r="U181" s="173"/>
      <c r="V181" s="173"/>
      <c r="W181" s="173"/>
    </row>
    <row r="182" spans="2:23" x14ac:dyDescent="0.35">
      <c r="B182" s="170">
        <f t="shared" si="23"/>
        <v>0</v>
      </c>
      <c r="C182" s="188">
        <f t="shared" si="20"/>
        <v>0</v>
      </c>
      <c r="D182" s="189">
        <f t="shared" si="21"/>
        <v>0</v>
      </c>
      <c r="E182" s="192">
        <f t="shared" si="19"/>
        <v>0</v>
      </c>
      <c r="F182" s="268">
        <f t="shared" si="22"/>
        <v>0</v>
      </c>
      <c r="G182" s="268"/>
      <c r="H182" s="161">
        <f t="shared" si="24"/>
        <v>0</v>
      </c>
      <c r="I182" s="177">
        <f t="shared" si="25"/>
        <v>0</v>
      </c>
      <c r="J182" s="200"/>
      <c r="K182" s="200"/>
      <c r="L182" s="173"/>
      <c r="M182" s="173"/>
      <c r="N182" s="173"/>
      <c r="O182" s="173"/>
      <c r="P182" s="173"/>
      <c r="Q182" s="173"/>
      <c r="R182" s="173"/>
      <c r="S182" s="173"/>
      <c r="T182" s="173"/>
      <c r="U182" s="173"/>
      <c r="V182" s="173"/>
      <c r="W182" s="173"/>
    </row>
    <row r="183" spans="2:23" x14ac:dyDescent="0.35">
      <c r="B183" s="170">
        <f t="shared" si="23"/>
        <v>0</v>
      </c>
      <c r="C183" s="188">
        <f t="shared" si="20"/>
        <v>0</v>
      </c>
      <c r="D183" s="189">
        <f t="shared" si="21"/>
        <v>0</v>
      </c>
      <c r="E183" s="192">
        <f t="shared" ref="E183:E246" si="26">IF($H$16,      IF(OR($B183&gt;($E$15+$P$10),AND($B183&gt;0,$B183&lt;=$E$15)),  ((((((($P$11+$E$16)*(B183-B184)*$P$12)/1000000000)*$E$12))*$E$11)+((((((2*$P$13)-$E$16)*(B183-B184)*$P$12)/1000000000)*$E$12)*(ROUNDUP(($E$11/$E$17),0)))+((((2*$P$13)*(B183-B184)*((($P$11+$E$16)*$E$17)+((2*$P$13)-$E$16)))/1000000000)*$E$12)),                                   IF(AND($B183&gt;$E$15,$B183&lt;=($E$15+$P$10)),    (((((((($P$11+$E$16)*(B183-B184)*$P$12)/1000000000)-$C183)*$E$12))*$E$11)+((((((2*$P$13)-$E$16)*(B183-B184)*$P$12)/1000000000)*$E$12)*(ROUNDUP(($E$11/$E$17),0)))+((((2*$P$13)*(B183-B184)*((($P$11+$E$16)*$E$17)+((2*$P$13)-$E$16)))/1000000000)*$E$12)),                            0)),                                                                                                                                                                   IF(OR($B183&gt;($E$15+$P$10),AND($B183&gt;0,$B183&lt;=$E$15)),        ((((($P$11+$E$16)*(B183-B184)*$P$12)/1000000000)*$E$12))*$E$11,                     IF(AND($B183&gt;$E$15,$B183&lt;=($E$15+$P$10)),            (((((($P$11+$E$16)*(B183-B184)*$P$12)/1000000000)-$C183)*$E$12))*$E$11,                   0)))</f>
        <v>0</v>
      </c>
      <c r="F183" s="268">
        <f t="shared" si="22"/>
        <v>0</v>
      </c>
      <c r="G183" s="268"/>
      <c r="H183" s="161">
        <f t="shared" si="24"/>
        <v>0</v>
      </c>
      <c r="I183" s="177">
        <f t="shared" si="25"/>
        <v>0</v>
      </c>
      <c r="J183" s="200"/>
      <c r="K183" s="200"/>
      <c r="L183" s="173"/>
      <c r="M183" s="173"/>
      <c r="N183" s="173"/>
      <c r="O183" s="173"/>
      <c r="P183" s="173"/>
      <c r="Q183" s="173"/>
      <c r="R183" s="173"/>
      <c r="S183" s="173"/>
      <c r="T183" s="173"/>
      <c r="U183" s="173"/>
      <c r="V183" s="173"/>
      <c r="W183" s="173"/>
    </row>
    <row r="184" spans="2:23" x14ac:dyDescent="0.35">
      <c r="B184" s="170">
        <f t="shared" si="23"/>
        <v>0</v>
      </c>
      <c r="C184" s="188">
        <f t="shared" si="20"/>
        <v>0</v>
      </c>
      <c r="D184" s="189">
        <f t="shared" si="21"/>
        <v>0</v>
      </c>
      <c r="E184" s="192">
        <f t="shared" si="26"/>
        <v>0</v>
      </c>
      <c r="F184" s="268">
        <f t="shared" si="22"/>
        <v>0</v>
      </c>
      <c r="G184" s="268"/>
      <c r="H184" s="161">
        <f t="shared" si="24"/>
        <v>0</v>
      </c>
      <c r="I184" s="177">
        <f t="shared" si="25"/>
        <v>0</v>
      </c>
      <c r="J184" s="200"/>
      <c r="K184" s="200"/>
      <c r="L184" s="173"/>
      <c r="M184" s="173"/>
      <c r="N184" s="173"/>
      <c r="O184" s="173"/>
      <c r="P184" s="173"/>
      <c r="Q184" s="173"/>
      <c r="R184" s="173"/>
      <c r="S184" s="173"/>
      <c r="T184" s="173"/>
      <c r="U184" s="173"/>
      <c r="V184" s="173"/>
      <c r="W184" s="173"/>
    </row>
    <row r="185" spans="2:23" x14ac:dyDescent="0.35">
      <c r="B185" s="170">
        <f t="shared" si="23"/>
        <v>0</v>
      </c>
      <c r="C185" s="188">
        <f t="shared" si="20"/>
        <v>0</v>
      </c>
      <c r="D185" s="189">
        <f t="shared" si="21"/>
        <v>0</v>
      </c>
      <c r="E185" s="192">
        <f t="shared" si="26"/>
        <v>0</v>
      </c>
      <c r="F185" s="268">
        <f t="shared" si="22"/>
        <v>0</v>
      </c>
      <c r="G185" s="268"/>
      <c r="H185" s="161">
        <f t="shared" si="24"/>
        <v>0</v>
      </c>
      <c r="I185" s="177">
        <f t="shared" si="25"/>
        <v>0</v>
      </c>
      <c r="J185" s="200"/>
      <c r="K185" s="200"/>
      <c r="L185" s="173"/>
      <c r="M185" s="173"/>
      <c r="N185" s="173"/>
      <c r="O185" s="173"/>
      <c r="P185" s="173"/>
      <c r="Q185" s="173"/>
      <c r="R185" s="173"/>
      <c r="S185" s="173"/>
      <c r="T185" s="173"/>
      <c r="U185" s="173"/>
      <c r="V185" s="173"/>
      <c r="W185" s="173"/>
    </row>
    <row r="186" spans="2:23" x14ac:dyDescent="0.35">
      <c r="B186" s="170">
        <f t="shared" si="23"/>
        <v>0</v>
      </c>
      <c r="C186" s="188">
        <f t="shared" si="20"/>
        <v>0</v>
      </c>
      <c r="D186" s="189">
        <f t="shared" si="21"/>
        <v>0</v>
      </c>
      <c r="E186" s="192">
        <f t="shared" si="26"/>
        <v>0</v>
      </c>
      <c r="F186" s="268">
        <f t="shared" si="22"/>
        <v>0</v>
      </c>
      <c r="G186" s="268"/>
      <c r="H186" s="161">
        <f t="shared" si="24"/>
        <v>0</v>
      </c>
      <c r="I186" s="177">
        <f t="shared" si="25"/>
        <v>0</v>
      </c>
      <c r="J186" s="200"/>
      <c r="K186" s="200"/>
      <c r="L186" s="173"/>
      <c r="M186" s="173"/>
      <c r="N186" s="173"/>
      <c r="O186" s="173"/>
      <c r="P186" s="173"/>
      <c r="Q186" s="173"/>
      <c r="R186" s="173"/>
      <c r="S186" s="173"/>
      <c r="T186" s="173"/>
      <c r="U186" s="173"/>
      <c r="V186" s="173"/>
      <c r="W186" s="173"/>
    </row>
    <row r="187" spans="2:23" x14ac:dyDescent="0.35">
      <c r="B187" s="170">
        <f t="shared" si="23"/>
        <v>0</v>
      </c>
      <c r="C187" s="188">
        <f t="shared" si="20"/>
        <v>0</v>
      </c>
      <c r="D187" s="189">
        <f t="shared" si="21"/>
        <v>0</v>
      </c>
      <c r="E187" s="192">
        <f t="shared" si="26"/>
        <v>0</v>
      </c>
      <c r="F187" s="268">
        <f t="shared" si="22"/>
        <v>0</v>
      </c>
      <c r="G187" s="268"/>
      <c r="H187" s="161">
        <f t="shared" si="24"/>
        <v>0</v>
      </c>
      <c r="I187" s="177">
        <f t="shared" si="25"/>
        <v>0</v>
      </c>
      <c r="J187" s="200"/>
      <c r="K187" s="200"/>
      <c r="L187" s="173"/>
      <c r="M187" s="173"/>
      <c r="N187" s="173"/>
      <c r="O187" s="173"/>
      <c r="P187" s="173"/>
      <c r="Q187" s="173"/>
      <c r="R187" s="173"/>
      <c r="S187" s="173"/>
      <c r="T187" s="173"/>
      <c r="U187" s="173"/>
      <c r="V187" s="173"/>
      <c r="W187" s="173"/>
    </row>
    <row r="188" spans="2:23" x14ac:dyDescent="0.35">
      <c r="B188" s="170">
        <f t="shared" si="23"/>
        <v>0</v>
      </c>
      <c r="C188" s="188">
        <f t="shared" si="20"/>
        <v>0</v>
      </c>
      <c r="D188" s="189">
        <f t="shared" si="21"/>
        <v>0</v>
      </c>
      <c r="E188" s="192">
        <f t="shared" si="26"/>
        <v>0</v>
      </c>
      <c r="F188" s="268">
        <f t="shared" si="22"/>
        <v>0</v>
      </c>
      <c r="G188" s="268"/>
      <c r="H188" s="161">
        <f t="shared" si="24"/>
        <v>0</v>
      </c>
      <c r="I188" s="177">
        <f t="shared" si="25"/>
        <v>0</v>
      </c>
      <c r="J188" s="200"/>
      <c r="K188" s="200"/>
      <c r="L188" s="173"/>
      <c r="M188" s="173"/>
      <c r="N188" s="173"/>
      <c r="O188" s="173"/>
      <c r="P188" s="173"/>
      <c r="Q188" s="173"/>
      <c r="R188" s="173"/>
      <c r="S188" s="173"/>
      <c r="T188" s="173"/>
      <c r="U188" s="173"/>
      <c r="V188" s="173"/>
      <c r="W188" s="173"/>
    </row>
    <row r="189" spans="2:23" x14ac:dyDescent="0.35">
      <c r="B189" s="170">
        <f t="shared" si="23"/>
        <v>0</v>
      </c>
      <c r="C189" s="188">
        <f t="shared" si="20"/>
        <v>0</v>
      </c>
      <c r="D189" s="189">
        <f t="shared" si="21"/>
        <v>0</v>
      </c>
      <c r="E189" s="192">
        <f t="shared" si="26"/>
        <v>0</v>
      </c>
      <c r="F189" s="268">
        <f t="shared" si="22"/>
        <v>0</v>
      </c>
      <c r="G189" s="268"/>
      <c r="H189" s="161">
        <f t="shared" si="24"/>
        <v>0</v>
      </c>
      <c r="I189" s="177">
        <f t="shared" si="25"/>
        <v>0</v>
      </c>
      <c r="J189" s="200"/>
      <c r="K189" s="200"/>
      <c r="L189" s="173"/>
      <c r="M189" s="173"/>
      <c r="N189" s="173"/>
      <c r="O189" s="173"/>
      <c r="P189" s="173"/>
      <c r="Q189" s="173"/>
      <c r="R189" s="173"/>
      <c r="S189" s="173"/>
      <c r="T189" s="173"/>
      <c r="U189" s="173"/>
      <c r="V189" s="173"/>
      <c r="W189" s="173"/>
    </row>
    <row r="190" spans="2:23" x14ac:dyDescent="0.35">
      <c r="B190" s="170">
        <f t="shared" si="23"/>
        <v>0</v>
      </c>
      <c r="C190" s="188">
        <f t="shared" si="20"/>
        <v>0</v>
      </c>
      <c r="D190" s="189">
        <f t="shared" si="21"/>
        <v>0</v>
      </c>
      <c r="E190" s="192">
        <f t="shared" si="26"/>
        <v>0</v>
      </c>
      <c r="F190" s="268">
        <f t="shared" si="22"/>
        <v>0</v>
      </c>
      <c r="G190" s="268"/>
      <c r="H190" s="161">
        <f t="shared" si="24"/>
        <v>0</v>
      </c>
      <c r="I190" s="177">
        <f t="shared" si="25"/>
        <v>0</v>
      </c>
      <c r="J190" s="200"/>
      <c r="K190" s="200"/>
      <c r="L190" s="173"/>
      <c r="M190" s="173"/>
      <c r="N190" s="173"/>
      <c r="O190" s="173"/>
      <c r="P190" s="173"/>
      <c r="Q190" s="173"/>
      <c r="R190" s="173"/>
      <c r="S190" s="173"/>
      <c r="T190" s="173"/>
      <c r="U190" s="173"/>
      <c r="V190" s="173"/>
      <c r="W190" s="173"/>
    </row>
    <row r="191" spans="2:23" x14ac:dyDescent="0.35">
      <c r="B191" s="170">
        <f t="shared" si="23"/>
        <v>0</v>
      </c>
      <c r="C191" s="188">
        <f t="shared" si="20"/>
        <v>0</v>
      </c>
      <c r="D191" s="189">
        <f t="shared" si="21"/>
        <v>0</v>
      </c>
      <c r="E191" s="192">
        <f t="shared" si="26"/>
        <v>0</v>
      </c>
      <c r="F191" s="268">
        <f t="shared" si="22"/>
        <v>0</v>
      </c>
      <c r="G191" s="268"/>
      <c r="H191" s="161">
        <f t="shared" si="24"/>
        <v>0</v>
      </c>
      <c r="I191" s="177">
        <f t="shared" si="25"/>
        <v>0</v>
      </c>
      <c r="J191" s="200"/>
      <c r="K191" s="200"/>
      <c r="L191" s="173"/>
      <c r="M191" s="173"/>
      <c r="N191" s="173"/>
      <c r="O191" s="173"/>
      <c r="P191" s="173"/>
      <c r="Q191" s="173"/>
      <c r="R191" s="173"/>
      <c r="S191" s="173"/>
      <c r="T191" s="173"/>
      <c r="U191" s="173"/>
      <c r="V191" s="173"/>
      <c r="W191" s="173"/>
    </row>
    <row r="192" spans="2:23" x14ac:dyDescent="0.35">
      <c r="B192" s="170">
        <f t="shared" si="23"/>
        <v>0</v>
      </c>
      <c r="C192" s="188">
        <f t="shared" si="20"/>
        <v>0</v>
      </c>
      <c r="D192" s="189">
        <f t="shared" si="21"/>
        <v>0</v>
      </c>
      <c r="E192" s="192">
        <f t="shared" si="26"/>
        <v>0</v>
      </c>
      <c r="F192" s="268">
        <f t="shared" si="22"/>
        <v>0</v>
      </c>
      <c r="G192" s="268"/>
      <c r="H192" s="161">
        <f t="shared" si="24"/>
        <v>0</v>
      </c>
      <c r="I192" s="177">
        <f t="shared" si="25"/>
        <v>0</v>
      </c>
      <c r="J192" s="200"/>
      <c r="K192" s="200"/>
      <c r="L192" s="173"/>
      <c r="M192" s="173"/>
      <c r="N192" s="173"/>
      <c r="O192" s="173"/>
      <c r="P192" s="173"/>
      <c r="Q192" s="173"/>
      <c r="R192" s="173"/>
      <c r="S192" s="173"/>
      <c r="T192" s="173"/>
      <c r="U192" s="173"/>
      <c r="V192" s="173"/>
      <c r="W192" s="173"/>
    </row>
    <row r="193" spans="2:23" x14ac:dyDescent="0.35">
      <c r="B193" s="170">
        <f t="shared" si="23"/>
        <v>0</v>
      </c>
      <c r="C193" s="188">
        <f t="shared" si="20"/>
        <v>0</v>
      </c>
      <c r="D193" s="189">
        <f t="shared" si="21"/>
        <v>0</v>
      </c>
      <c r="E193" s="192">
        <f t="shared" si="26"/>
        <v>0</v>
      </c>
      <c r="F193" s="268">
        <f t="shared" si="22"/>
        <v>0</v>
      </c>
      <c r="G193" s="268"/>
      <c r="H193" s="161">
        <f t="shared" si="24"/>
        <v>0</v>
      </c>
      <c r="I193" s="177">
        <f t="shared" si="25"/>
        <v>0</v>
      </c>
      <c r="J193" s="200"/>
      <c r="K193" s="200"/>
      <c r="L193" s="173"/>
      <c r="M193" s="173"/>
      <c r="N193" s="173"/>
      <c r="O193" s="173"/>
      <c r="P193" s="173"/>
      <c r="Q193" s="173"/>
      <c r="R193" s="173"/>
      <c r="S193" s="173"/>
      <c r="T193" s="173"/>
      <c r="U193" s="173"/>
      <c r="V193" s="173"/>
      <c r="W193" s="173"/>
    </row>
    <row r="194" spans="2:23" x14ac:dyDescent="0.35">
      <c r="B194" s="170">
        <f t="shared" si="23"/>
        <v>0</v>
      </c>
      <c r="C194" s="188">
        <f t="shared" si="20"/>
        <v>0</v>
      </c>
      <c r="D194" s="189">
        <f t="shared" si="21"/>
        <v>0</v>
      </c>
      <c r="E194" s="192">
        <f t="shared" si="26"/>
        <v>0</v>
      </c>
      <c r="F194" s="268">
        <f t="shared" si="22"/>
        <v>0</v>
      </c>
      <c r="G194" s="268"/>
      <c r="H194" s="161">
        <f t="shared" si="24"/>
        <v>0</v>
      </c>
      <c r="I194" s="177">
        <f t="shared" si="25"/>
        <v>0</v>
      </c>
      <c r="J194" s="200"/>
      <c r="K194" s="200"/>
      <c r="L194" s="173"/>
      <c r="M194" s="173"/>
      <c r="N194" s="173"/>
      <c r="O194" s="173"/>
      <c r="P194" s="173"/>
      <c r="Q194" s="173"/>
      <c r="R194" s="173"/>
      <c r="S194" s="173"/>
      <c r="T194" s="173"/>
      <c r="U194" s="173"/>
      <c r="V194" s="173"/>
      <c r="W194" s="173"/>
    </row>
    <row r="195" spans="2:23" x14ac:dyDescent="0.35">
      <c r="B195" s="170">
        <f t="shared" si="23"/>
        <v>0</v>
      </c>
      <c r="C195" s="188">
        <f t="shared" si="20"/>
        <v>0</v>
      </c>
      <c r="D195" s="189">
        <f t="shared" si="21"/>
        <v>0</v>
      </c>
      <c r="E195" s="192">
        <f t="shared" si="26"/>
        <v>0</v>
      </c>
      <c r="F195" s="268">
        <f t="shared" si="22"/>
        <v>0</v>
      </c>
      <c r="G195" s="268"/>
      <c r="H195" s="161">
        <f t="shared" si="24"/>
        <v>0</v>
      </c>
      <c r="I195" s="177">
        <f t="shared" si="25"/>
        <v>0</v>
      </c>
      <c r="J195" s="200"/>
      <c r="K195" s="200"/>
      <c r="L195" s="173"/>
      <c r="M195" s="173"/>
      <c r="N195" s="173"/>
      <c r="O195" s="173"/>
      <c r="P195" s="173"/>
      <c r="Q195" s="173"/>
      <c r="R195" s="173"/>
      <c r="S195" s="173"/>
      <c r="T195" s="173"/>
      <c r="U195" s="173"/>
      <c r="V195" s="173"/>
      <c r="W195" s="173"/>
    </row>
    <row r="196" spans="2:23" x14ac:dyDescent="0.35">
      <c r="B196" s="170">
        <f t="shared" si="23"/>
        <v>0</v>
      </c>
      <c r="C196" s="188">
        <f t="shared" si="20"/>
        <v>0</v>
      </c>
      <c r="D196" s="189">
        <f t="shared" si="21"/>
        <v>0</v>
      </c>
      <c r="E196" s="192">
        <f t="shared" si="26"/>
        <v>0</v>
      </c>
      <c r="F196" s="268">
        <f t="shared" si="22"/>
        <v>0</v>
      </c>
      <c r="G196" s="268"/>
      <c r="H196" s="161">
        <f t="shared" si="24"/>
        <v>0</v>
      </c>
      <c r="I196" s="177">
        <f t="shared" si="25"/>
        <v>0</v>
      </c>
      <c r="J196" s="200"/>
      <c r="K196" s="200"/>
      <c r="L196" s="173"/>
      <c r="M196" s="173"/>
      <c r="N196" s="173"/>
      <c r="O196" s="173"/>
      <c r="P196" s="173"/>
      <c r="Q196" s="173"/>
      <c r="R196" s="173"/>
      <c r="S196" s="173"/>
      <c r="T196" s="173"/>
      <c r="U196" s="173"/>
      <c r="V196" s="173"/>
      <c r="W196" s="173"/>
    </row>
    <row r="197" spans="2:23" x14ac:dyDescent="0.35">
      <c r="B197" s="170">
        <f t="shared" si="23"/>
        <v>0</v>
      </c>
      <c r="C197" s="188">
        <f t="shared" si="20"/>
        <v>0</v>
      </c>
      <c r="D197" s="189">
        <f t="shared" si="21"/>
        <v>0</v>
      </c>
      <c r="E197" s="192">
        <f t="shared" si="26"/>
        <v>0</v>
      </c>
      <c r="F197" s="268">
        <f t="shared" si="22"/>
        <v>0</v>
      </c>
      <c r="G197" s="268"/>
      <c r="H197" s="161">
        <f t="shared" si="24"/>
        <v>0</v>
      </c>
      <c r="I197" s="177">
        <f t="shared" si="25"/>
        <v>0</v>
      </c>
      <c r="J197" s="200"/>
      <c r="K197" s="200"/>
      <c r="L197" s="173"/>
      <c r="M197" s="173"/>
      <c r="N197" s="173"/>
      <c r="O197" s="173"/>
      <c r="P197" s="173"/>
      <c r="Q197" s="173"/>
      <c r="R197" s="173"/>
      <c r="S197" s="173"/>
      <c r="T197" s="173"/>
      <c r="U197" s="173"/>
      <c r="V197" s="173"/>
      <c r="W197" s="173"/>
    </row>
    <row r="198" spans="2:23" x14ac:dyDescent="0.35">
      <c r="B198" s="170">
        <f t="shared" si="23"/>
        <v>0</v>
      </c>
      <c r="C198" s="188">
        <f t="shared" si="20"/>
        <v>0</v>
      </c>
      <c r="D198" s="189">
        <f t="shared" si="21"/>
        <v>0</v>
      </c>
      <c r="E198" s="192">
        <f t="shared" si="26"/>
        <v>0</v>
      </c>
      <c r="F198" s="268">
        <f t="shared" si="22"/>
        <v>0</v>
      </c>
      <c r="G198" s="268"/>
      <c r="H198" s="161">
        <f t="shared" si="24"/>
        <v>0</v>
      </c>
      <c r="I198" s="177">
        <f t="shared" si="25"/>
        <v>0</v>
      </c>
      <c r="J198" s="200"/>
      <c r="K198" s="200"/>
      <c r="L198" s="173"/>
      <c r="M198" s="173"/>
      <c r="N198" s="173"/>
      <c r="O198" s="173"/>
      <c r="P198" s="173"/>
      <c r="Q198" s="173"/>
      <c r="R198" s="173"/>
      <c r="S198" s="173"/>
      <c r="T198" s="173"/>
      <c r="U198" s="173"/>
      <c r="V198" s="173"/>
      <c r="W198" s="173"/>
    </row>
    <row r="199" spans="2:23" x14ac:dyDescent="0.35">
      <c r="B199" s="170">
        <f t="shared" si="23"/>
        <v>0</v>
      </c>
      <c r="C199" s="188">
        <f t="shared" si="20"/>
        <v>0</v>
      </c>
      <c r="D199" s="189">
        <f t="shared" si="21"/>
        <v>0</v>
      </c>
      <c r="E199" s="192">
        <f t="shared" si="26"/>
        <v>0</v>
      </c>
      <c r="F199" s="268">
        <f t="shared" si="22"/>
        <v>0</v>
      </c>
      <c r="G199" s="268"/>
      <c r="H199" s="161">
        <f t="shared" si="24"/>
        <v>0</v>
      </c>
      <c r="I199" s="177">
        <f t="shared" si="25"/>
        <v>0</v>
      </c>
      <c r="J199" s="200"/>
      <c r="K199" s="200"/>
      <c r="L199" s="173"/>
      <c r="M199" s="173"/>
      <c r="N199" s="173"/>
      <c r="O199" s="173"/>
      <c r="P199" s="173"/>
      <c r="Q199" s="173"/>
      <c r="R199" s="173"/>
      <c r="S199" s="173"/>
      <c r="T199" s="173"/>
      <c r="U199" s="173"/>
      <c r="V199" s="173"/>
      <c r="W199" s="173"/>
    </row>
    <row r="200" spans="2:23" x14ac:dyDescent="0.35">
      <c r="B200" s="170">
        <f t="shared" si="23"/>
        <v>0</v>
      </c>
      <c r="C200" s="188">
        <f t="shared" si="20"/>
        <v>0</v>
      </c>
      <c r="D200" s="189">
        <f t="shared" si="21"/>
        <v>0</v>
      </c>
      <c r="E200" s="192">
        <f t="shared" si="26"/>
        <v>0</v>
      </c>
      <c r="F200" s="268">
        <f t="shared" si="22"/>
        <v>0</v>
      </c>
      <c r="G200" s="268"/>
      <c r="H200" s="161">
        <f t="shared" si="24"/>
        <v>0</v>
      </c>
      <c r="I200" s="177">
        <f t="shared" si="25"/>
        <v>0</v>
      </c>
      <c r="J200" s="200"/>
      <c r="K200" s="200"/>
      <c r="L200" s="173"/>
      <c r="M200" s="173"/>
      <c r="N200" s="173"/>
      <c r="O200" s="173"/>
      <c r="P200" s="173"/>
      <c r="Q200" s="173"/>
      <c r="R200" s="173"/>
      <c r="S200" s="173"/>
      <c r="T200" s="173"/>
      <c r="U200" s="173"/>
      <c r="V200" s="173"/>
      <c r="W200" s="173"/>
    </row>
    <row r="201" spans="2:23" x14ac:dyDescent="0.35">
      <c r="B201" s="170">
        <f t="shared" si="23"/>
        <v>0</v>
      </c>
      <c r="C201" s="188">
        <f t="shared" si="20"/>
        <v>0</v>
      </c>
      <c r="D201" s="189">
        <f t="shared" si="21"/>
        <v>0</v>
      </c>
      <c r="E201" s="192">
        <f t="shared" si="26"/>
        <v>0</v>
      </c>
      <c r="F201" s="268">
        <f t="shared" si="22"/>
        <v>0</v>
      </c>
      <c r="G201" s="268"/>
      <c r="H201" s="161">
        <f t="shared" si="24"/>
        <v>0</v>
      </c>
      <c r="I201" s="177">
        <f t="shared" si="25"/>
        <v>0</v>
      </c>
      <c r="J201" s="200"/>
      <c r="K201" s="200"/>
      <c r="L201" s="173"/>
      <c r="M201" s="173"/>
      <c r="N201" s="173"/>
      <c r="O201" s="173"/>
      <c r="P201" s="173"/>
      <c r="Q201" s="173"/>
      <c r="R201" s="173"/>
      <c r="S201" s="173"/>
      <c r="T201" s="173"/>
      <c r="U201" s="173"/>
      <c r="V201" s="173"/>
      <c r="W201" s="173"/>
    </row>
    <row r="202" spans="2:23" x14ac:dyDescent="0.35">
      <c r="B202" s="170">
        <f t="shared" si="23"/>
        <v>0</v>
      </c>
      <c r="C202" s="188">
        <f t="shared" si="20"/>
        <v>0</v>
      </c>
      <c r="D202" s="189">
        <f t="shared" si="21"/>
        <v>0</v>
      </c>
      <c r="E202" s="192">
        <f t="shared" si="26"/>
        <v>0</v>
      </c>
      <c r="F202" s="268">
        <f t="shared" si="22"/>
        <v>0</v>
      </c>
      <c r="G202" s="268"/>
      <c r="H202" s="161">
        <f t="shared" si="24"/>
        <v>0</v>
      </c>
      <c r="I202" s="177">
        <f t="shared" si="25"/>
        <v>0</v>
      </c>
      <c r="J202" s="200"/>
      <c r="K202" s="200"/>
      <c r="L202" s="173"/>
      <c r="M202" s="173"/>
      <c r="N202" s="173"/>
      <c r="O202" s="173"/>
      <c r="P202" s="173"/>
      <c r="Q202" s="173"/>
      <c r="R202" s="173"/>
      <c r="S202" s="173"/>
      <c r="T202" s="173"/>
      <c r="U202" s="173"/>
      <c r="V202" s="173"/>
      <c r="W202" s="173"/>
    </row>
    <row r="203" spans="2:23" x14ac:dyDescent="0.35">
      <c r="B203" s="170">
        <f t="shared" si="23"/>
        <v>0</v>
      </c>
      <c r="C203" s="188">
        <f t="shared" si="20"/>
        <v>0</v>
      </c>
      <c r="D203" s="189">
        <f t="shared" si="21"/>
        <v>0</v>
      </c>
      <c r="E203" s="192">
        <f t="shared" si="26"/>
        <v>0</v>
      </c>
      <c r="F203" s="268">
        <f t="shared" si="22"/>
        <v>0</v>
      </c>
      <c r="G203" s="268"/>
      <c r="H203" s="161">
        <f t="shared" si="24"/>
        <v>0</v>
      </c>
      <c r="I203" s="177">
        <f t="shared" si="25"/>
        <v>0</v>
      </c>
      <c r="J203" s="200"/>
      <c r="K203" s="200"/>
      <c r="L203" s="173"/>
      <c r="M203" s="173"/>
      <c r="N203" s="173"/>
      <c r="O203" s="173"/>
      <c r="P203" s="173"/>
      <c r="Q203" s="173"/>
      <c r="R203" s="173"/>
      <c r="S203" s="173"/>
      <c r="T203" s="173"/>
      <c r="U203" s="173"/>
      <c r="V203" s="173"/>
      <c r="W203" s="173"/>
    </row>
    <row r="204" spans="2:23" x14ac:dyDescent="0.35">
      <c r="B204" s="170">
        <f t="shared" si="23"/>
        <v>0</v>
      </c>
      <c r="C204" s="188">
        <f t="shared" si="20"/>
        <v>0</v>
      </c>
      <c r="D204" s="189">
        <f t="shared" si="21"/>
        <v>0</v>
      </c>
      <c r="E204" s="192">
        <f t="shared" si="26"/>
        <v>0</v>
      </c>
      <c r="F204" s="268">
        <f t="shared" si="22"/>
        <v>0</v>
      </c>
      <c r="G204" s="268"/>
      <c r="H204" s="161">
        <f t="shared" si="24"/>
        <v>0</v>
      </c>
      <c r="I204" s="177">
        <f t="shared" si="25"/>
        <v>0</v>
      </c>
      <c r="J204" s="200"/>
      <c r="K204" s="200"/>
      <c r="L204" s="173"/>
      <c r="M204" s="173"/>
      <c r="N204" s="173"/>
      <c r="O204" s="173"/>
      <c r="P204" s="173"/>
      <c r="Q204" s="173"/>
      <c r="R204" s="173"/>
      <c r="S204" s="173"/>
      <c r="T204" s="173"/>
      <c r="U204" s="173"/>
      <c r="V204" s="173"/>
      <c r="W204" s="173"/>
    </row>
    <row r="205" spans="2:23" x14ac:dyDescent="0.35">
      <c r="B205" s="170">
        <f t="shared" si="23"/>
        <v>0</v>
      </c>
      <c r="C205" s="188">
        <f t="shared" si="20"/>
        <v>0</v>
      </c>
      <c r="D205" s="189">
        <f t="shared" si="21"/>
        <v>0</v>
      </c>
      <c r="E205" s="192">
        <f t="shared" si="26"/>
        <v>0</v>
      </c>
      <c r="F205" s="268">
        <f t="shared" si="22"/>
        <v>0</v>
      </c>
      <c r="G205" s="268"/>
      <c r="H205" s="161">
        <f t="shared" si="24"/>
        <v>0</v>
      </c>
      <c r="I205" s="177">
        <f t="shared" si="25"/>
        <v>0</v>
      </c>
      <c r="J205" s="200"/>
      <c r="K205" s="200"/>
      <c r="L205" s="173"/>
      <c r="M205" s="173"/>
      <c r="N205" s="173"/>
      <c r="O205" s="173"/>
      <c r="P205" s="173"/>
      <c r="Q205" s="173"/>
      <c r="R205" s="173"/>
      <c r="S205" s="173"/>
      <c r="T205" s="173"/>
      <c r="U205" s="173"/>
      <c r="V205" s="173"/>
      <c r="W205" s="173"/>
    </row>
    <row r="206" spans="2:23" x14ac:dyDescent="0.35">
      <c r="B206" s="170">
        <f t="shared" si="23"/>
        <v>0</v>
      </c>
      <c r="C206" s="188">
        <f t="shared" si="20"/>
        <v>0</v>
      </c>
      <c r="D206" s="189">
        <f t="shared" si="21"/>
        <v>0</v>
      </c>
      <c r="E206" s="192">
        <f t="shared" si="26"/>
        <v>0</v>
      </c>
      <c r="F206" s="268">
        <f t="shared" si="22"/>
        <v>0</v>
      </c>
      <c r="G206" s="268"/>
      <c r="H206" s="161">
        <f t="shared" si="24"/>
        <v>0</v>
      </c>
      <c r="I206" s="177">
        <f t="shared" si="25"/>
        <v>0</v>
      </c>
      <c r="J206" s="200"/>
      <c r="K206" s="200"/>
      <c r="L206" s="173"/>
      <c r="M206" s="173"/>
      <c r="N206" s="173"/>
      <c r="O206" s="173"/>
      <c r="P206" s="173"/>
      <c r="Q206" s="173"/>
      <c r="R206" s="173"/>
      <c r="S206" s="173"/>
      <c r="T206" s="173"/>
      <c r="U206" s="173"/>
      <c r="V206" s="173"/>
      <c r="W206" s="173"/>
    </row>
    <row r="207" spans="2:23" x14ac:dyDescent="0.35">
      <c r="B207" s="170">
        <f t="shared" si="23"/>
        <v>0</v>
      </c>
      <c r="C207" s="188">
        <f t="shared" si="20"/>
        <v>0</v>
      </c>
      <c r="D207" s="189">
        <f t="shared" si="21"/>
        <v>0</v>
      </c>
      <c r="E207" s="192">
        <f t="shared" si="26"/>
        <v>0</v>
      </c>
      <c r="F207" s="268">
        <f t="shared" si="22"/>
        <v>0</v>
      </c>
      <c r="G207" s="268"/>
      <c r="H207" s="161">
        <f t="shared" si="24"/>
        <v>0</v>
      </c>
      <c r="I207" s="177">
        <f t="shared" si="25"/>
        <v>0</v>
      </c>
      <c r="J207" s="200"/>
      <c r="K207" s="200"/>
      <c r="L207" s="173"/>
      <c r="M207" s="173"/>
      <c r="N207" s="173"/>
      <c r="O207" s="173"/>
      <c r="P207" s="173"/>
      <c r="Q207" s="173"/>
      <c r="R207" s="173"/>
      <c r="S207" s="173"/>
      <c r="T207" s="173"/>
      <c r="U207" s="173"/>
      <c r="V207" s="173"/>
      <c r="W207" s="173"/>
    </row>
    <row r="208" spans="2:23" x14ac:dyDescent="0.35">
      <c r="B208" s="170">
        <f t="shared" si="23"/>
        <v>0</v>
      </c>
      <c r="C208" s="188">
        <f t="shared" si="20"/>
        <v>0</v>
      </c>
      <c r="D208" s="189">
        <f t="shared" si="21"/>
        <v>0</v>
      </c>
      <c r="E208" s="192">
        <f t="shared" si="26"/>
        <v>0</v>
      </c>
      <c r="F208" s="268">
        <f t="shared" si="22"/>
        <v>0</v>
      </c>
      <c r="G208" s="268"/>
      <c r="H208" s="161">
        <f t="shared" si="24"/>
        <v>0</v>
      </c>
      <c r="I208" s="177">
        <f t="shared" si="25"/>
        <v>0</v>
      </c>
      <c r="J208" s="200"/>
      <c r="K208" s="200"/>
      <c r="L208" s="173"/>
      <c r="M208" s="173"/>
      <c r="N208" s="173"/>
      <c r="O208" s="173"/>
      <c r="P208" s="173"/>
      <c r="Q208" s="173"/>
      <c r="R208" s="173"/>
      <c r="S208" s="173"/>
      <c r="T208" s="173"/>
      <c r="U208" s="173"/>
      <c r="V208" s="173"/>
      <c r="W208" s="173"/>
    </row>
    <row r="209" spans="2:23" x14ac:dyDescent="0.35">
      <c r="B209" s="170">
        <f t="shared" si="23"/>
        <v>0</v>
      </c>
      <c r="C209" s="188">
        <f t="shared" si="20"/>
        <v>0</v>
      </c>
      <c r="D209" s="189">
        <f t="shared" si="21"/>
        <v>0</v>
      </c>
      <c r="E209" s="192">
        <f t="shared" si="26"/>
        <v>0</v>
      </c>
      <c r="F209" s="268">
        <f t="shared" si="22"/>
        <v>0</v>
      </c>
      <c r="G209" s="268"/>
      <c r="H209" s="161">
        <f t="shared" si="24"/>
        <v>0</v>
      </c>
      <c r="I209" s="177">
        <f t="shared" si="25"/>
        <v>0</v>
      </c>
      <c r="J209" s="200"/>
      <c r="K209" s="200"/>
      <c r="L209" s="173"/>
      <c r="M209" s="173"/>
      <c r="N209" s="173"/>
      <c r="O209" s="173"/>
      <c r="P209" s="173"/>
      <c r="Q209" s="173"/>
      <c r="R209" s="173"/>
      <c r="S209" s="173"/>
      <c r="T209" s="173"/>
      <c r="U209" s="173"/>
      <c r="V209" s="173"/>
      <c r="W209" s="173"/>
    </row>
    <row r="210" spans="2:23" x14ac:dyDescent="0.35">
      <c r="B210" s="170">
        <f t="shared" si="23"/>
        <v>0</v>
      </c>
      <c r="C210" s="188">
        <f t="shared" si="20"/>
        <v>0</v>
      </c>
      <c r="D210" s="189">
        <f t="shared" si="21"/>
        <v>0</v>
      </c>
      <c r="E210" s="192">
        <f t="shared" si="26"/>
        <v>0</v>
      </c>
      <c r="F210" s="268">
        <f t="shared" si="22"/>
        <v>0</v>
      </c>
      <c r="G210" s="268"/>
      <c r="H210" s="161">
        <f t="shared" si="24"/>
        <v>0</v>
      </c>
      <c r="I210" s="177">
        <f t="shared" si="25"/>
        <v>0</v>
      </c>
      <c r="J210" s="200"/>
      <c r="K210" s="200"/>
      <c r="L210" s="173"/>
      <c r="M210" s="173"/>
      <c r="N210" s="173"/>
      <c r="O210" s="173"/>
      <c r="P210" s="173"/>
      <c r="Q210" s="173"/>
      <c r="R210" s="173"/>
      <c r="S210" s="173"/>
      <c r="T210" s="173"/>
      <c r="U210" s="173"/>
      <c r="V210" s="173"/>
      <c r="W210" s="173"/>
    </row>
    <row r="211" spans="2:23" x14ac:dyDescent="0.35">
      <c r="B211" s="170">
        <f t="shared" si="23"/>
        <v>0</v>
      </c>
      <c r="C211" s="188">
        <f t="shared" si="20"/>
        <v>0</v>
      </c>
      <c r="D211" s="189">
        <f t="shared" si="21"/>
        <v>0</v>
      </c>
      <c r="E211" s="192">
        <f t="shared" si="26"/>
        <v>0</v>
      </c>
      <c r="F211" s="268">
        <f t="shared" si="22"/>
        <v>0</v>
      </c>
      <c r="G211" s="268"/>
      <c r="H211" s="161">
        <f t="shared" si="24"/>
        <v>0</v>
      </c>
      <c r="I211" s="177">
        <f t="shared" si="25"/>
        <v>0</v>
      </c>
      <c r="J211" s="200"/>
      <c r="K211" s="200"/>
      <c r="L211" s="173"/>
      <c r="M211" s="173"/>
      <c r="N211" s="173"/>
      <c r="O211" s="173"/>
      <c r="P211" s="173"/>
      <c r="Q211" s="173"/>
      <c r="R211" s="173"/>
      <c r="S211" s="173"/>
      <c r="T211" s="173"/>
      <c r="U211" s="173"/>
      <c r="V211" s="173"/>
      <c r="W211" s="173"/>
    </row>
    <row r="212" spans="2:23" x14ac:dyDescent="0.35">
      <c r="B212" s="170">
        <f t="shared" si="23"/>
        <v>0</v>
      </c>
      <c r="C212" s="188">
        <f t="shared" si="20"/>
        <v>0</v>
      </c>
      <c r="D212" s="189">
        <f t="shared" si="21"/>
        <v>0</v>
      </c>
      <c r="E212" s="192">
        <f t="shared" si="26"/>
        <v>0</v>
      </c>
      <c r="F212" s="268">
        <f t="shared" si="22"/>
        <v>0</v>
      </c>
      <c r="G212" s="268"/>
      <c r="H212" s="161">
        <f t="shared" si="24"/>
        <v>0</v>
      </c>
      <c r="I212" s="177">
        <f t="shared" si="25"/>
        <v>0</v>
      </c>
      <c r="J212" s="200"/>
      <c r="K212" s="200"/>
      <c r="L212" s="173"/>
      <c r="M212" s="173"/>
      <c r="N212" s="173"/>
      <c r="O212" s="173"/>
      <c r="P212" s="173"/>
      <c r="Q212" s="173"/>
      <c r="R212" s="173"/>
      <c r="S212" s="173"/>
      <c r="T212" s="173"/>
      <c r="U212" s="173"/>
      <c r="V212" s="173"/>
      <c r="W212" s="173"/>
    </row>
    <row r="213" spans="2:23" x14ac:dyDescent="0.35">
      <c r="B213" s="170">
        <f t="shared" si="23"/>
        <v>0</v>
      </c>
      <c r="C213" s="188">
        <f t="shared" si="20"/>
        <v>0</v>
      </c>
      <c r="D213" s="189">
        <f t="shared" si="21"/>
        <v>0</v>
      </c>
      <c r="E213" s="192">
        <f t="shared" si="26"/>
        <v>0</v>
      </c>
      <c r="F213" s="268">
        <f t="shared" si="22"/>
        <v>0</v>
      </c>
      <c r="G213" s="268"/>
      <c r="H213" s="161">
        <f t="shared" si="24"/>
        <v>0</v>
      </c>
      <c r="I213" s="177">
        <f t="shared" si="25"/>
        <v>0</v>
      </c>
      <c r="J213" s="200"/>
      <c r="K213" s="200"/>
      <c r="L213" s="173"/>
      <c r="M213" s="173"/>
      <c r="N213" s="173"/>
      <c r="O213" s="173"/>
      <c r="P213" s="173"/>
      <c r="Q213" s="173"/>
      <c r="R213" s="173"/>
      <c r="S213" s="173"/>
      <c r="T213" s="173"/>
      <c r="U213" s="173"/>
      <c r="V213" s="173"/>
      <c r="W213" s="173"/>
    </row>
    <row r="214" spans="2:23" x14ac:dyDescent="0.35">
      <c r="B214" s="170">
        <f t="shared" si="23"/>
        <v>0</v>
      </c>
      <c r="C214" s="188">
        <f t="shared" ref="C214:C277" si="27">IF($E$8="SC-44",     IF(B214=1117+$E$15,    0.0014,       IF(B214=1091.6+$E$15,   0.004,        IF(B214=1066.2+$E$15,    0.0082,       IF(B214=1040.8+$E$15,   0.0117,        IF(B214=1015.4+$E$15,   0.0173,        IF(B214=990+$E$15,   0.0248,       IF(B214=964.6+$E$15,    0.0299,      IF(B214=939.2+$E$15,   0.0339,        IF(B214=913.8+$E$15,    0.0374,         IF(B214=888.4+$E$15,    0.0406,       IF(B214=863+$E$15,    0.0434,        IF(B214=837.6+$E$15,    0.0465,       IF(B214=812.2+$E$15,    0.0488,       IF(B214=786.8+$E$15,    0.0509,      IF(B214=761.4+$E$15,    0.0528,        IF(B214=736+$E$15,    0.0544,         IF(B214=710.6+$E$15,    0.056,       IF(B214=685.2+$E$15,   0.0574,        IF(B214=659.8+$E$15,    0.0588,       IF(B214=634.4+$E$15,   0.0602,       IF(B214=609+$E$15,    0.0616,      IF(B214=583.6+$E$15,    0.063,        IF(B214=558.2+$E$15,    0.064,        IF(B214=532.8+$E$15,    0.0654,        IF(B214=507.4+$E$15,    0.0663,        IF(B214=482+$E$15,    0.067,       IF(B214=456.6+$E$15,     0.0682,       IF(B214=431.2+$E$15,     0.0689,      IF(B214=405.8+$E$15,     0.0696,        IF(B214=380.4+$E$15,   0.0703,        IF(B214=355+$E$15,    0.0712,      IF(B214=329.6+$E$15,     0.0717,        IF(B214=304.2+$E$15,    0.0726,       IF(B214=278.8+$E$15,     0.0731,       IF(B214=253.4+$E$15,    0.0738,      IF(B214=228+$E$15,   0.0745,        IF(B214=202.6+$E$15,     0.0752,        IF(B214=177.2+$E$15,     0.0757,      IF(B214=151.8+$E$15,     0.0761,        IF(B214=126.4+$E$15,    0.0773,       IF(B214=101+$E$15,     0.0799,        IF(B214=75.6+$E$15,     0.0806,       IF(B214=50.2+$E$15,     0.08822,        IF(B214=24.8+$E$15,     0.0841,        0)))))))))))))))))))))))))))))))))))))))))))),                IF($E$8="SC-34W",     IF(B214=863+$E$15,       0.0125,      IF(B214=837.6+$E$15,      0.0149,      IF(B214=812.2+$E$15,        0.0228,        IF(B214=786.8+$E$15,       0.0303,      IF(B214=761.4+$E$15,    0.0352,     IF(B214=736+$E$15,    0.0394,     IF(B214=710.6+$E$15,    0.0431,    IF(B214=685.2+$E$15,   0.0462,     IF(B214=659.8+$E$15,  0.0489,      IF(B214=634.4+$E$15,   0.0516,     IF(B214=609+$E$15,   0.0538,     IF(B214=583.6+$E$15,   0.0558,     IF(B214=558.2+$E$15,   0.0577,    IF(B214=532.8+$E$15,       0.0597,    IF(B214=507.4+$E$15,   0.0612,   IF(B214=482+$E$15,  0.0626,    IF(B214=456.6+$E$15,   0.0641,    IF(B214=431.2+$E$15,   0.0656,    IF(B214=405.8+$E$15,   0.0666,      IF(B214=380.4+$E$15,   0.0675,    IF(B214=355+$E$15,   0.0685,    IF(B214=329.6+$E$15,   0.0697,     IF(B214=304.2+$E$15,    0.0705,   IF(B214=278.8+$E$15,   0.0712,    IF(B214=253.4+$E$15,     0.0719,     IF(B214=228+$E$15,    0.0729,     IF(B214=202.6+$E$15,     0.0736,     IF(B214=177.2+$E$15,    0.0741,    IF(B214=151.8+$E$15,    0.0751,    IF(B214=126.4+$E$15,    0.0756,     IF(B214=101+$E$15,    0.0761,     IF(B214=75.6+$E$15,     0.0771,        IF(B214=50.2+$E$15,     0.0785,        IF(B214=24.8+$E$15,    0.0783,        0)))))))))))))))))))))))))))))))))),                        IF($E$8="SC-34E",      IF(B214=863+$E$15,    0.0125,         IF(B214=837.6+$E$15,    0.0153,         IF(B214=812.2+$E$15,    0.0233,           IF(B214=786.8+$E$15,   0.031,      IF(B214=761.4+$E$15,    0.036,     IF(B214=736+$E$15,    0.0403,     IF(B214=710.6+$E$15,    0.044,    IF(B214=685.2+$E$15,   0.0473,     IF(B214=659.8+$E$15,  0.05,      IF(B214=634.4+$E$15,   0.0528,     IF(B214=609+$E$15,   0.055,     IF(B214=583.6+$E$15,   0.057,     IF(B214=558.2+$E$15,   0.059,    IF(B214=532.8+$E$15,       0.061,    IF(B214=507.4+$E$15,   0.0625,   IF(B214=482+$E$15,  0.064,    IF(B214=456.6+$E$15,   0.0655,    IF(B214=431.2+$E$15,   0.067,    IF(B214=405.8+$E$15,   0.068,      IF(B214=380.4+$E$15,   0.069,    IF(B214=355+$E$15,   0.07,    IF(B214=329.6+$E$15,   0.0713,     IF(B214=304.2+$E$15,    0.0721,   IF(B214=278.8+$E$15,   0.0728,    IF(B214=253.4+$E$15,     0.0736,     IF(B214=228+$E$15,    0.0746,     IF(B214=202.6+$E$15,     0.0753,     IF(B214=177.2+$E$15,    0.0758,    IF(B214=151.8+$E$15,    0.0768,    IF(B214=126.4+$E$15,    0.0773,     IF(B214=101+$E$15,    0.0778,     IF(B214=75.6+$E$15,     0.0788,        IF(B214=50.2+$E$15,     0.0803,        IF(B214=24.8+$E$15,    0.0801,        0)))))))))))))))))))))))))))))))))),                    IF(B214=456.6+$E$15,   0.0017,    IF(B214=431.2+$E$15,   0.0064,    IF(B214=405.8+$E$15,   0.0118,      IF(B214=380.4+$E$15,   0.0193,    IF(B214=355+$E$15,   0.0248,    IF(B214=329.6+$E$15,   0.0287,     IF(B214=304.2+$E$15,    0.0317,   IF(B214=278.8+$E$15,   0.0342,    IF(B214=253.4+$E$15,     0.0361,     IF(B214=228+$E$15,    0.0379,     IF(B214=202.6+$E$15,     0.0394,     IF(B214=177.2+$E$15,    0.0408,    IF(B214=151.8+$E$15,    0.042,    IF(B214=126.4+$E$15,    0.0431,     IF(B214=101+$E$15,    0.0443,     IF(B214=75.6+$E$15,     0.0455,        IF(B214=50.2+$E$15,     0.0468,        IF(B214=24.8+$E$15,    0.0496,        0)))))))))))))))))))))</f>
        <v>0</v>
      </c>
      <c r="D214" s="189">
        <f t="shared" ref="D214:D277" si="28">IF($B214&gt;0,$C214*$E$11,0)</f>
        <v>0</v>
      </c>
      <c r="E214" s="192">
        <f t="shared" si="26"/>
        <v>0</v>
      </c>
      <c r="F214" s="268">
        <f t="shared" ref="F214:F277" si="29">$E214+$D214</f>
        <v>0</v>
      </c>
      <c r="G214" s="268"/>
      <c r="H214" s="161">
        <f t="shared" si="24"/>
        <v>0</v>
      </c>
      <c r="I214" s="177">
        <f t="shared" si="25"/>
        <v>0</v>
      </c>
      <c r="J214" s="200"/>
      <c r="K214" s="200"/>
      <c r="L214" s="173"/>
      <c r="M214" s="173"/>
      <c r="N214" s="173"/>
      <c r="O214" s="173"/>
      <c r="P214" s="173"/>
      <c r="Q214" s="173"/>
      <c r="R214" s="173"/>
      <c r="S214" s="173"/>
      <c r="T214" s="173"/>
      <c r="U214" s="173"/>
      <c r="V214" s="173"/>
      <c r="W214" s="173"/>
    </row>
    <row r="215" spans="2:23" x14ac:dyDescent="0.35">
      <c r="B215" s="170">
        <f t="shared" ref="B215:B278" si="30">IF($B214&gt;($P$10+$E$15+25.4),$B214-25.4,IF(AND($B214&gt;($P$10+$E$15),$B214&lt;=($P$10+$E$15+25.4)),($P$10+$E$15),IF(AND($B214&lt;=($P$10+$E$15),$B214&gt;($E$15+25.4)),$B214-25.4,IF(AND($B214&gt;$E$15,$B214&lt;=($E$15+25.4)),$E$15,IF(AND($B214&gt;25.4,$B214&lt;=$E$15),$B214-25.4,0)))))</f>
        <v>0</v>
      </c>
      <c r="C215" s="188">
        <f t="shared" si="27"/>
        <v>0</v>
      </c>
      <c r="D215" s="189">
        <f t="shared" si="28"/>
        <v>0</v>
      </c>
      <c r="E215" s="192">
        <f t="shared" si="26"/>
        <v>0</v>
      </c>
      <c r="F215" s="268">
        <f t="shared" si="29"/>
        <v>0</v>
      </c>
      <c r="G215" s="268"/>
      <c r="H215" s="161">
        <f t="shared" ref="H215:H278" si="31">IF($H216&gt;0,H216+F215,F215)</f>
        <v>0</v>
      </c>
      <c r="I215" s="177">
        <f t="shared" si="25"/>
        <v>0</v>
      </c>
      <c r="J215" s="200"/>
      <c r="K215" s="200"/>
      <c r="L215" s="173"/>
      <c r="M215" s="173"/>
      <c r="N215" s="173"/>
      <c r="O215" s="173"/>
      <c r="P215" s="173"/>
      <c r="Q215" s="173"/>
      <c r="R215" s="173"/>
      <c r="S215" s="173"/>
      <c r="T215" s="173"/>
      <c r="U215" s="173"/>
      <c r="V215" s="173"/>
      <c r="W215" s="173"/>
    </row>
    <row r="216" spans="2:23" x14ac:dyDescent="0.35">
      <c r="B216" s="170">
        <f t="shared" si="30"/>
        <v>0</v>
      </c>
      <c r="C216" s="188">
        <f t="shared" si="27"/>
        <v>0</v>
      </c>
      <c r="D216" s="189">
        <f t="shared" si="28"/>
        <v>0</v>
      </c>
      <c r="E216" s="192">
        <f t="shared" si="26"/>
        <v>0</v>
      </c>
      <c r="F216" s="268">
        <f t="shared" si="29"/>
        <v>0</v>
      </c>
      <c r="G216" s="268"/>
      <c r="H216" s="161">
        <f t="shared" si="31"/>
        <v>0</v>
      </c>
      <c r="I216" s="177">
        <f t="shared" ref="I216:I279" si="32">IF($B216&gt;0,$E$13+($B216/1000),0)</f>
        <v>0</v>
      </c>
      <c r="J216" s="200"/>
      <c r="K216" s="200"/>
      <c r="L216" s="173"/>
      <c r="M216" s="173"/>
      <c r="N216" s="173"/>
      <c r="O216" s="173"/>
      <c r="P216" s="173"/>
      <c r="Q216" s="173"/>
      <c r="R216" s="173"/>
      <c r="S216" s="173"/>
      <c r="T216" s="173"/>
      <c r="U216" s="173"/>
      <c r="V216" s="173"/>
      <c r="W216" s="173"/>
    </row>
    <row r="217" spans="2:23" x14ac:dyDescent="0.35">
      <c r="B217" s="170">
        <f t="shared" si="30"/>
        <v>0</v>
      </c>
      <c r="C217" s="188">
        <f t="shared" si="27"/>
        <v>0</v>
      </c>
      <c r="D217" s="189">
        <f t="shared" si="28"/>
        <v>0</v>
      </c>
      <c r="E217" s="192">
        <f t="shared" si="26"/>
        <v>0</v>
      </c>
      <c r="F217" s="268">
        <f t="shared" si="29"/>
        <v>0</v>
      </c>
      <c r="G217" s="268"/>
      <c r="H217" s="161">
        <f t="shared" si="31"/>
        <v>0</v>
      </c>
      <c r="I217" s="177">
        <f t="shared" si="32"/>
        <v>0</v>
      </c>
      <c r="J217" s="200"/>
      <c r="K217" s="200"/>
      <c r="L217" s="173"/>
      <c r="M217" s="173"/>
      <c r="N217" s="173"/>
      <c r="O217" s="173"/>
      <c r="P217" s="173"/>
      <c r="Q217" s="173"/>
      <c r="R217" s="173"/>
      <c r="S217" s="173"/>
      <c r="T217" s="173"/>
      <c r="U217" s="173"/>
      <c r="V217" s="173"/>
      <c r="W217" s="173"/>
    </row>
    <row r="218" spans="2:23" x14ac:dyDescent="0.35">
      <c r="B218" s="170">
        <f t="shared" si="30"/>
        <v>0</v>
      </c>
      <c r="C218" s="188">
        <f t="shared" si="27"/>
        <v>0</v>
      </c>
      <c r="D218" s="189">
        <f t="shared" si="28"/>
        <v>0</v>
      </c>
      <c r="E218" s="192">
        <f t="shared" si="26"/>
        <v>0</v>
      </c>
      <c r="F218" s="268">
        <f t="shared" si="29"/>
        <v>0</v>
      </c>
      <c r="G218" s="268"/>
      <c r="H218" s="161">
        <f t="shared" si="31"/>
        <v>0</v>
      </c>
      <c r="I218" s="177">
        <f t="shared" si="32"/>
        <v>0</v>
      </c>
      <c r="J218" s="200"/>
      <c r="K218" s="200"/>
      <c r="L218" s="173"/>
      <c r="M218" s="173"/>
      <c r="N218" s="173"/>
      <c r="O218" s="173"/>
      <c r="P218" s="173"/>
      <c r="Q218" s="173"/>
      <c r="R218" s="173"/>
      <c r="S218" s="173"/>
      <c r="T218" s="173"/>
      <c r="U218" s="173"/>
      <c r="V218" s="173"/>
      <c r="W218" s="173"/>
    </row>
    <row r="219" spans="2:23" x14ac:dyDescent="0.35">
      <c r="B219" s="170">
        <f t="shared" si="30"/>
        <v>0</v>
      </c>
      <c r="C219" s="188">
        <f t="shared" si="27"/>
        <v>0</v>
      </c>
      <c r="D219" s="189">
        <f t="shared" si="28"/>
        <v>0</v>
      </c>
      <c r="E219" s="192">
        <f t="shared" si="26"/>
        <v>0</v>
      </c>
      <c r="F219" s="268">
        <f t="shared" si="29"/>
        <v>0</v>
      </c>
      <c r="G219" s="268"/>
      <c r="H219" s="161">
        <f t="shared" si="31"/>
        <v>0</v>
      </c>
      <c r="I219" s="177">
        <f t="shared" si="32"/>
        <v>0</v>
      </c>
      <c r="J219" s="200"/>
      <c r="K219" s="200"/>
      <c r="L219" s="173"/>
      <c r="M219" s="173"/>
      <c r="N219" s="173"/>
      <c r="O219" s="173"/>
      <c r="P219" s="173"/>
      <c r="Q219" s="173"/>
      <c r="R219" s="173"/>
      <c r="S219" s="173"/>
      <c r="T219" s="173"/>
      <c r="U219" s="173"/>
      <c r="V219" s="173"/>
      <c r="W219" s="173"/>
    </row>
    <row r="220" spans="2:23" x14ac:dyDescent="0.35">
      <c r="B220" s="170">
        <f t="shared" si="30"/>
        <v>0</v>
      </c>
      <c r="C220" s="188">
        <f t="shared" si="27"/>
        <v>0</v>
      </c>
      <c r="D220" s="189">
        <f t="shared" si="28"/>
        <v>0</v>
      </c>
      <c r="E220" s="192">
        <f t="shared" si="26"/>
        <v>0</v>
      </c>
      <c r="F220" s="268">
        <f t="shared" si="29"/>
        <v>0</v>
      </c>
      <c r="G220" s="268"/>
      <c r="H220" s="161">
        <f t="shared" si="31"/>
        <v>0</v>
      </c>
      <c r="I220" s="177">
        <f t="shared" si="32"/>
        <v>0</v>
      </c>
      <c r="J220" s="200"/>
      <c r="K220" s="200"/>
      <c r="L220" s="173"/>
      <c r="M220" s="173"/>
      <c r="N220" s="173"/>
      <c r="O220" s="173"/>
      <c r="P220" s="173"/>
      <c r="Q220" s="173"/>
      <c r="R220" s="173"/>
      <c r="S220" s="173"/>
      <c r="T220" s="173"/>
      <c r="U220" s="173"/>
      <c r="V220" s="173"/>
      <c r="W220" s="173"/>
    </row>
    <row r="221" spans="2:23" x14ac:dyDescent="0.35">
      <c r="B221" s="170">
        <f t="shared" si="30"/>
        <v>0</v>
      </c>
      <c r="C221" s="188">
        <f t="shared" si="27"/>
        <v>0</v>
      </c>
      <c r="D221" s="189">
        <f t="shared" si="28"/>
        <v>0</v>
      </c>
      <c r="E221" s="192">
        <f t="shared" si="26"/>
        <v>0</v>
      </c>
      <c r="F221" s="268">
        <f t="shared" si="29"/>
        <v>0</v>
      </c>
      <c r="G221" s="268"/>
      <c r="H221" s="161">
        <f t="shared" si="31"/>
        <v>0</v>
      </c>
      <c r="I221" s="177">
        <f t="shared" si="32"/>
        <v>0</v>
      </c>
      <c r="J221" s="200"/>
      <c r="K221" s="200"/>
      <c r="L221" s="173"/>
      <c r="M221" s="173"/>
      <c r="N221" s="173"/>
      <c r="O221" s="173"/>
      <c r="P221" s="173"/>
      <c r="Q221" s="173"/>
      <c r="R221" s="173"/>
      <c r="S221" s="173"/>
      <c r="T221" s="173"/>
      <c r="U221" s="173"/>
      <c r="V221" s="173"/>
      <c r="W221" s="173"/>
    </row>
    <row r="222" spans="2:23" x14ac:dyDescent="0.35">
      <c r="B222" s="170">
        <f t="shared" si="30"/>
        <v>0</v>
      </c>
      <c r="C222" s="188">
        <f t="shared" si="27"/>
        <v>0</v>
      </c>
      <c r="D222" s="189">
        <f t="shared" si="28"/>
        <v>0</v>
      </c>
      <c r="E222" s="192">
        <f t="shared" si="26"/>
        <v>0</v>
      </c>
      <c r="F222" s="268">
        <f t="shared" si="29"/>
        <v>0</v>
      </c>
      <c r="G222" s="268"/>
      <c r="H222" s="161">
        <f t="shared" si="31"/>
        <v>0</v>
      </c>
      <c r="I222" s="177">
        <f t="shared" si="32"/>
        <v>0</v>
      </c>
      <c r="J222" s="200"/>
      <c r="K222" s="200"/>
      <c r="L222" s="173"/>
      <c r="M222" s="173"/>
      <c r="N222" s="173"/>
      <c r="O222" s="173"/>
      <c r="P222" s="173"/>
      <c r="Q222" s="173"/>
      <c r="R222" s="173"/>
      <c r="S222" s="173"/>
      <c r="T222" s="173"/>
      <c r="U222" s="173"/>
      <c r="V222" s="173"/>
      <c r="W222" s="173"/>
    </row>
    <row r="223" spans="2:23" x14ac:dyDescent="0.35">
      <c r="B223" s="170">
        <f t="shared" si="30"/>
        <v>0</v>
      </c>
      <c r="C223" s="188">
        <f t="shared" si="27"/>
        <v>0</v>
      </c>
      <c r="D223" s="189">
        <f t="shared" si="28"/>
        <v>0</v>
      </c>
      <c r="E223" s="192">
        <f t="shared" si="26"/>
        <v>0</v>
      </c>
      <c r="F223" s="268">
        <f t="shared" si="29"/>
        <v>0</v>
      </c>
      <c r="G223" s="268"/>
      <c r="H223" s="161">
        <f t="shared" si="31"/>
        <v>0</v>
      </c>
      <c r="I223" s="177">
        <f t="shared" si="32"/>
        <v>0</v>
      </c>
      <c r="J223" s="200"/>
      <c r="K223" s="200"/>
      <c r="L223" s="173"/>
      <c r="M223" s="173"/>
      <c r="N223" s="173"/>
      <c r="O223" s="173"/>
      <c r="P223" s="173"/>
      <c r="Q223" s="173"/>
      <c r="R223" s="173"/>
      <c r="S223" s="173"/>
      <c r="T223" s="173"/>
      <c r="U223" s="173"/>
      <c r="V223" s="173"/>
      <c r="W223" s="173"/>
    </row>
    <row r="224" spans="2:23" x14ac:dyDescent="0.35">
      <c r="B224" s="170">
        <f t="shared" si="30"/>
        <v>0</v>
      </c>
      <c r="C224" s="188">
        <f t="shared" si="27"/>
        <v>0</v>
      </c>
      <c r="D224" s="189">
        <f t="shared" si="28"/>
        <v>0</v>
      </c>
      <c r="E224" s="192">
        <f t="shared" si="26"/>
        <v>0</v>
      </c>
      <c r="F224" s="268">
        <f t="shared" si="29"/>
        <v>0</v>
      </c>
      <c r="G224" s="268"/>
      <c r="H224" s="161">
        <f t="shared" si="31"/>
        <v>0</v>
      </c>
      <c r="I224" s="177">
        <f t="shared" si="32"/>
        <v>0</v>
      </c>
      <c r="J224" s="200"/>
      <c r="K224" s="200"/>
      <c r="L224" s="173"/>
      <c r="M224" s="173"/>
      <c r="N224" s="173"/>
      <c r="O224" s="173"/>
      <c r="P224" s="173"/>
      <c r="Q224" s="173"/>
      <c r="R224" s="173"/>
      <c r="S224" s="173"/>
      <c r="T224" s="173"/>
      <c r="U224" s="173"/>
      <c r="V224" s="173"/>
      <c r="W224" s="173"/>
    </row>
    <row r="225" spans="2:23" x14ac:dyDescent="0.35">
      <c r="B225" s="170">
        <f t="shared" si="30"/>
        <v>0</v>
      </c>
      <c r="C225" s="188">
        <f t="shared" si="27"/>
        <v>0</v>
      </c>
      <c r="D225" s="189">
        <f t="shared" si="28"/>
        <v>0</v>
      </c>
      <c r="E225" s="192">
        <f t="shared" si="26"/>
        <v>0</v>
      </c>
      <c r="F225" s="268">
        <f t="shared" si="29"/>
        <v>0</v>
      </c>
      <c r="G225" s="268"/>
      <c r="H225" s="161">
        <f t="shared" si="31"/>
        <v>0</v>
      </c>
      <c r="I225" s="177">
        <f t="shared" si="32"/>
        <v>0</v>
      </c>
      <c r="J225" s="200"/>
      <c r="K225" s="200"/>
      <c r="L225" s="173"/>
      <c r="M225" s="173"/>
      <c r="N225" s="173"/>
      <c r="O225" s="173"/>
      <c r="P225" s="173"/>
      <c r="Q225" s="173"/>
      <c r="R225" s="173"/>
      <c r="S225" s="173"/>
      <c r="T225" s="173"/>
      <c r="U225" s="173"/>
      <c r="V225" s="173"/>
      <c r="W225" s="173"/>
    </row>
    <row r="226" spans="2:23" x14ac:dyDescent="0.35">
      <c r="B226" s="170">
        <f t="shared" si="30"/>
        <v>0</v>
      </c>
      <c r="C226" s="188">
        <f t="shared" si="27"/>
        <v>0</v>
      </c>
      <c r="D226" s="189">
        <f t="shared" si="28"/>
        <v>0</v>
      </c>
      <c r="E226" s="192">
        <f t="shared" si="26"/>
        <v>0</v>
      </c>
      <c r="F226" s="268">
        <f t="shared" si="29"/>
        <v>0</v>
      </c>
      <c r="G226" s="268"/>
      <c r="H226" s="161">
        <f t="shared" si="31"/>
        <v>0</v>
      </c>
      <c r="I226" s="177">
        <f t="shared" si="32"/>
        <v>0</v>
      </c>
      <c r="J226" s="200"/>
      <c r="K226" s="200"/>
      <c r="L226" s="173"/>
      <c r="M226" s="173"/>
      <c r="N226" s="173"/>
      <c r="O226" s="173"/>
      <c r="P226" s="173"/>
      <c r="Q226" s="173"/>
      <c r="R226" s="173"/>
      <c r="S226" s="173"/>
      <c r="T226" s="173"/>
      <c r="U226" s="173"/>
      <c r="V226" s="173"/>
      <c r="W226" s="173"/>
    </row>
    <row r="227" spans="2:23" x14ac:dyDescent="0.35">
      <c r="B227" s="170">
        <f t="shared" si="30"/>
        <v>0</v>
      </c>
      <c r="C227" s="188">
        <f t="shared" si="27"/>
        <v>0</v>
      </c>
      <c r="D227" s="189">
        <f t="shared" si="28"/>
        <v>0</v>
      </c>
      <c r="E227" s="192">
        <f t="shared" si="26"/>
        <v>0</v>
      </c>
      <c r="F227" s="268">
        <f t="shared" si="29"/>
        <v>0</v>
      </c>
      <c r="G227" s="268"/>
      <c r="H227" s="161">
        <f t="shared" si="31"/>
        <v>0</v>
      </c>
      <c r="I227" s="177">
        <f t="shared" si="32"/>
        <v>0</v>
      </c>
      <c r="J227" s="200"/>
      <c r="K227" s="200"/>
      <c r="L227" s="173"/>
      <c r="M227" s="173"/>
      <c r="N227" s="173"/>
      <c r="O227" s="173"/>
      <c r="P227" s="173"/>
      <c r="Q227" s="173"/>
      <c r="R227" s="173"/>
      <c r="S227" s="173"/>
      <c r="T227" s="173"/>
      <c r="U227" s="173"/>
      <c r="V227" s="173"/>
      <c r="W227" s="173"/>
    </row>
    <row r="228" spans="2:23" x14ac:dyDescent="0.35">
      <c r="B228" s="170">
        <f t="shared" si="30"/>
        <v>0</v>
      </c>
      <c r="C228" s="188">
        <f t="shared" si="27"/>
        <v>0</v>
      </c>
      <c r="D228" s="189">
        <f t="shared" si="28"/>
        <v>0</v>
      </c>
      <c r="E228" s="192">
        <f t="shared" si="26"/>
        <v>0</v>
      </c>
      <c r="F228" s="268">
        <f t="shared" si="29"/>
        <v>0</v>
      </c>
      <c r="G228" s="268"/>
      <c r="H228" s="161">
        <f t="shared" si="31"/>
        <v>0</v>
      </c>
      <c r="I228" s="177">
        <f t="shared" si="32"/>
        <v>0</v>
      </c>
      <c r="J228" s="200"/>
      <c r="K228" s="200"/>
      <c r="L228" s="173"/>
      <c r="M228" s="173"/>
      <c r="N228" s="173"/>
      <c r="O228" s="173"/>
      <c r="P228" s="173"/>
      <c r="Q228" s="173"/>
      <c r="R228" s="173"/>
      <c r="S228" s="173"/>
      <c r="T228" s="173"/>
      <c r="U228" s="173"/>
      <c r="V228" s="173"/>
      <c r="W228" s="173"/>
    </row>
    <row r="229" spans="2:23" x14ac:dyDescent="0.35">
      <c r="B229" s="170">
        <f t="shared" si="30"/>
        <v>0</v>
      </c>
      <c r="C229" s="188">
        <f t="shared" si="27"/>
        <v>0</v>
      </c>
      <c r="D229" s="189">
        <f t="shared" si="28"/>
        <v>0</v>
      </c>
      <c r="E229" s="192">
        <f t="shared" si="26"/>
        <v>0</v>
      </c>
      <c r="F229" s="268">
        <f t="shared" si="29"/>
        <v>0</v>
      </c>
      <c r="G229" s="268"/>
      <c r="H229" s="161">
        <f t="shared" si="31"/>
        <v>0</v>
      </c>
      <c r="I229" s="177">
        <f t="shared" si="32"/>
        <v>0</v>
      </c>
      <c r="J229" s="200"/>
      <c r="K229" s="200"/>
      <c r="L229" s="173"/>
      <c r="M229" s="173"/>
      <c r="N229" s="173"/>
      <c r="O229" s="173"/>
      <c r="P229" s="173"/>
      <c r="Q229" s="173"/>
      <c r="R229" s="173"/>
      <c r="S229" s="173"/>
      <c r="T229" s="173"/>
      <c r="U229" s="173"/>
      <c r="V229" s="173"/>
      <c r="W229" s="173"/>
    </row>
    <row r="230" spans="2:23" x14ac:dyDescent="0.35">
      <c r="B230" s="170">
        <f t="shared" si="30"/>
        <v>0</v>
      </c>
      <c r="C230" s="188">
        <f t="shared" si="27"/>
        <v>0</v>
      </c>
      <c r="D230" s="189">
        <f t="shared" si="28"/>
        <v>0</v>
      </c>
      <c r="E230" s="192">
        <f t="shared" si="26"/>
        <v>0</v>
      </c>
      <c r="F230" s="268">
        <f t="shared" si="29"/>
        <v>0</v>
      </c>
      <c r="G230" s="268"/>
      <c r="H230" s="161">
        <f t="shared" si="31"/>
        <v>0</v>
      </c>
      <c r="I230" s="177">
        <f t="shared" si="32"/>
        <v>0</v>
      </c>
      <c r="J230" s="200"/>
      <c r="K230" s="200"/>
      <c r="L230" s="173"/>
      <c r="M230" s="173"/>
      <c r="N230" s="173"/>
      <c r="O230" s="173"/>
      <c r="P230" s="173"/>
      <c r="Q230" s="173"/>
      <c r="R230" s="173"/>
      <c r="S230" s="173"/>
      <c r="T230" s="173"/>
      <c r="U230" s="173"/>
      <c r="V230" s="173"/>
      <c r="W230" s="173"/>
    </row>
    <row r="231" spans="2:23" x14ac:dyDescent="0.35">
      <c r="B231" s="170">
        <f t="shared" si="30"/>
        <v>0</v>
      </c>
      <c r="C231" s="188">
        <f t="shared" si="27"/>
        <v>0</v>
      </c>
      <c r="D231" s="189">
        <f t="shared" si="28"/>
        <v>0</v>
      </c>
      <c r="E231" s="192">
        <f t="shared" si="26"/>
        <v>0</v>
      </c>
      <c r="F231" s="268">
        <f t="shared" si="29"/>
        <v>0</v>
      </c>
      <c r="G231" s="268"/>
      <c r="H231" s="161">
        <f t="shared" si="31"/>
        <v>0</v>
      </c>
      <c r="I231" s="177">
        <f t="shared" si="32"/>
        <v>0</v>
      </c>
      <c r="J231" s="200"/>
      <c r="K231" s="200"/>
      <c r="L231" s="173"/>
      <c r="M231" s="173"/>
      <c r="N231" s="173"/>
      <c r="O231" s="173"/>
      <c r="P231" s="173"/>
      <c r="Q231" s="173"/>
      <c r="R231" s="173"/>
      <c r="S231" s="173"/>
      <c r="T231" s="173"/>
      <c r="U231" s="173"/>
      <c r="V231" s="173"/>
      <c r="W231" s="173"/>
    </row>
    <row r="232" spans="2:23" x14ac:dyDescent="0.35">
      <c r="B232" s="170">
        <f t="shared" si="30"/>
        <v>0</v>
      </c>
      <c r="C232" s="188">
        <f t="shared" si="27"/>
        <v>0</v>
      </c>
      <c r="D232" s="189">
        <f t="shared" si="28"/>
        <v>0</v>
      </c>
      <c r="E232" s="192">
        <f t="shared" si="26"/>
        <v>0</v>
      </c>
      <c r="F232" s="268">
        <f t="shared" si="29"/>
        <v>0</v>
      </c>
      <c r="G232" s="268"/>
      <c r="H232" s="161">
        <f t="shared" si="31"/>
        <v>0</v>
      </c>
      <c r="I232" s="177">
        <f t="shared" si="32"/>
        <v>0</v>
      </c>
      <c r="J232" s="200"/>
      <c r="K232" s="200"/>
      <c r="L232" s="173"/>
      <c r="M232" s="173"/>
      <c r="N232" s="173"/>
      <c r="O232" s="173"/>
      <c r="P232" s="173"/>
      <c r="Q232" s="173"/>
      <c r="R232" s="173"/>
      <c r="S232" s="173"/>
      <c r="T232" s="173"/>
      <c r="U232" s="173"/>
      <c r="V232" s="173"/>
      <c r="W232" s="173"/>
    </row>
    <row r="233" spans="2:23" x14ac:dyDescent="0.35">
      <c r="B233" s="170">
        <f t="shared" si="30"/>
        <v>0</v>
      </c>
      <c r="C233" s="188">
        <f t="shared" si="27"/>
        <v>0</v>
      </c>
      <c r="D233" s="189">
        <f t="shared" si="28"/>
        <v>0</v>
      </c>
      <c r="E233" s="192">
        <f t="shared" si="26"/>
        <v>0</v>
      </c>
      <c r="F233" s="268">
        <f t="shared" si="29"/>
        <v>0</v>
      </c>
      <c r="G233" s="268"/>
      <c r="H233" s="161">
        <f t="shared" si="31"/>
        <v>0</v>
      </c>
      <c r="I233" s="177">
        <f t="shared" si="32"/>
        <v>0</v>
      </c>
      <c r="J233" s="200"/>
      <c r="K233" s="200"/>
      <c r="L233" s="173"/>
      <c r="M233" s="173"/>
      <c r="N233" s="173"/>
      <c r="O233" s="173"/>
      <c r="P233" s="173"/>
      <c r="Q233" s="173"/>
      <c r="R233" s="173"/>
      <c r="S233" s="173"/>
      <c r="T233" s="173"/>
      <c r="U233" s="173"/>
      <c r="V233" s="173"/>
      <c r="W233" s="173"/>
    </row>
    <row r="234" spans="2:23" x14ac:dyDescent="0.35">
      <c r="B234" s="170">
        <f t="shared" si="30"/>
        <v>0</v>
      </c>
      <c r="C234" s="188">
        <f t="shared" si="27"/>
        <v>0</v>
      </c>
      <c r="D234" s="189">
        <f t="shared" si="28"/>
        <v>0</v>
      </c>
      <c r="E234" s="192">
        <f t="shared" si="26"/>
        <v>0</v>
      </c>
      <c r="F234" s="268">
        <f t="shared" si="29"/>
        <v>0</v>
      </c>
      <c r="G234" s="268"/>
      <c r="H234" s="161">
        <f t="shared" si="31"/>
        <v>0</v>
      </c>
      <c r="I234" s="177">
        <f t="shared" si="32"/>
        <v>0</v>
      </c>
      <c r="J234" s="200"/>
      <c r="K234" s="200"/>
      <c r="L234" s="173"/>
      <c r="M234" s="173"/>
      <c r="N234" s="173"/>
      <c r="O234" s="173"/>
      <c r="P234" s="173"/>
      <c r="Q234" s="173"/>
      <c r="R234" s="173"/>
      <c r="S234" s="173"/>
      <c r="T234" s="173"/>
      <c r="U234" s="173"/>
      <c r="V234" s="173"/>
      <c r="W234" s="173"/>
    </row>
    <row r="235" spans="2:23" x14ac:dyDescent="0.35">
      <c r="B235" s="170">
        <f t="shared" si="30"/>
        <v>0</v>
      </c>
      <c r="C235" s="188">
        <f t="shared" si="27"/>
        <v>0</v>
      </c>
      <c r="D235" s="189">
        <f t="shared" si="28"/>
        <v>0</v>
      </c>
      <c r="E235" s="192">
        <f t="shared" si="26"/>
        <v>0</v>
      </c>
      <c r="F235" s="268">
        <f t="shared" si="29"/>
        <v>0</v>
      </c>
      <c r="G235" s="268"/>
      <c r="H235" s="161">
        <f t="shared" si="31"/>
        <v>0</v>
      </c>
      <c r="I235" s="177">
        <f t="shared" si="32"/>
        <v>0</v>
      </c>
      <c r="J235" s="200"/>
      <c r="K235" s="200"/>
      <c r="L235" s="173"/>
      <c r="M235" s="173"/>
      <c r="N235" s="173"/>
      <c r="O235" s="173"/>
      <c r="P235" s="173"/>
      <c r="Q235" s="173"/>
      <c r="R235" s="173"/>
      <c r="S235" s="173"/>
      <c r="T235" s="173"/>
      <c r="U235" s="173"/>
      <c r="V235" s="173"/>
      <c r="W235" s="173"/>
    </row>
    <row r="236" spans="2:23" x14ac:dyDescent="0.35">
      <c r="B236" s="170">
        <f t="shared" si="30"/>
        <v>0</v>
      </c>
      <c r="C236" s="188">
        <f t="shared" si="27"/>
        <v>0</v>
      </c>
      <c r="D236" s="189">
        <f t="shared" si="28"/>
        <v>0</v>
      </c>
      <c r="E236" s="192">
        <f t="shared" si="26"/>
        <v>0</v>
      </c>
      <c r="F236" s="268">
        <f t="shared" si="29"/>
        <v>0</v>
      </c>
      <c r="G236" s="268"/>
      <c r="H236" s="161">
        <f t="shared" si="31"/>
        <v>0</v>
      </c>
      <c r="I236" s="177">
        <f t="shared" si="32"/>
        <v>0</v>
      </c>
      <c r="J236" s="200"/>
      <c r="K236" s="200"/>
      <c r="L236" s="173"/>
      <c r="M236" s="173"/>
      <c r="N236" s="173"/>
      <c r="O236" s="173"/>
      <c r="P236" s="173"/>
      <c r="Q236" s="173"/>
      <c r="R236" s="173"/>
      <c r="S236" s="173"/>
      <c r="T236" s="173"/>
      <c r="U236" s="173"/>
      <c r="V236" s="173"/>
      <c r="W236" s="173"/>
    </row>
    <row r="237" spans="2:23" x14ac:dyDescent="0.35">
      <c r="B237" s="170">
        <f t="shared" si="30"/>
        <v>0</v>
      </c>
      <c r="C237" s="188">
        <f t="shared" si="27"/>
        <v>0</v>
      </c>
      <c r="D237" s="189">
        <f t="shared" si="28"/>
        <v>0</v>
      </c>
      <c r="E237" s="192">
        <f t="shared" si="26"/>
        <v>0</v>
      </c>
      <c r="F237" s="268">
        <f t="shared" si="29"/>
        <v>0</v>
      </c>
      <c r="G237" s="268"/>
      <c r="H237" s="161">
        <f t="shared" si="31"/>
        <v>0</v>
      </c>
      <c r="I237" s="177">
        <f t="shared" si="32"/>
        <v>0</v>
      </c>
      <c r="J237" s="200"/>
      <c r="K237" s="200"/>
      <c r="L237" s="173"/>
      <c r="M237" s="173"/>
      <c r="N237" s="173"/>
      <c r="O237" s="173"/>
      <c r="P237" s="173"/>
      <c r="Q237" s="173"/>
      <c r="R237" s="173"/>
      <c r="S237" s="173"/>
      <c r="T237" s="173"/>
      <c r="U237" s="173"/>
      <c r="V237" s="173"/>
      <c r="W237" s="173"/>
    </row>
    <row r="238" spans="2:23" x14ac:dyDescent="0.35">
      <c r="B238" s="170">
        <f t="shared" si="30"/>
        <v>0</v>
      </c>
      <c r="C238" s="188">
        <f t="shared" si="27"/>
        <v>0</v>
      </c>
      <c r="D238" s="189">
        <f t="shared" si="28"/>
        <v>0</v>
      </c>
      <c r="E238" s="192">
        <f t="shared" si="26"/>
        <v>0</v>
      </c>
      <c r="F238" s="268">
        <f t="shared" si="29"/>
        <v>0</v>
      </c>
      <c r="G238" s="268"/>
      <c r="H238" s="161">
        <f t="shared" si="31"/>
        <v>0</v>
      </c>
      <c r="I238" s="177">
        <f t="shared" si="32"/>
        <v>0</v>
      </c>
      <c r="J238" s="200"/>
      <c r="K238" s="200"/>
      <c r="L238" s="173"/>
      <c r="M238" s="173"/>
      <c r="N238" s="173"/>
      <c r="O238" s="173"/>
      <c r="P238" s="173"/>
      <c r="Q238" s="173"/>
      <c r="R238" s="173"/>
      <c r="S238" s="173"/>
      <c r="T238" s="173"/>
      <c r="U238" s="173"/>
      <c r="V238" s="173"/>
      <c r="W238" s="173"/>
    </row>
    <row r="239" spans="2:23" x14ac:dyDescent="0.35">
      <c r="B239" s="170">
        <f t="shared" si="30"/>
        <v>0</v>
      </c>
      <c r="C239" s="188">
        <f t="shared" si="27"/>
        <v>0</v>
      </c>
      <c r="D239" s="189">
        <f t="shared" si="28"/>
        <v>0</v>
      </c>
      <c r="E239" s="192">
        <f t="shared" si="26"/>
        <v>0</v>
      </c>
      <c r="F239" s="268">
        <f t="shared" si="29"/>
        <v>0</v>
      </c>
      <c r="G239" s="268"/>
      <c r="H239" s="161">
        <f t="shared" si="31"/>
        <v>0</v>
      </c>
      <c r="I239" s="177">
        <f t="shared" si="32"/>
        <v>0</v>
      </c>
      <c r="J239" s="200"/>
      <c r="K239" s="200"/>
      <c r="L239" s="173"/>
      <c r="M239" s="173"/>
      <c r="N239" s="173"/>
      <c r="O239" s="173"/>
      <c r="P239" s="173"/>
      <c r="Q239" s="173"/>
      <c r="R239" s="173"/>
      <c r="S239" s="173"/>
      <c r="T239" s="173"/>
      <c r="U239" s="173"/>
      <c r="V239" s="173"/>
      <c r="W239" s="173"/>
    </row>
    <row r="240" spans="2:23" x14ac:dyDescent="0.35">
      <c r="B240" s="170">
        <f t="shared" si="30"/>
        <v>0</v>
      </c>
      <c r="C240" s="188">
        <f t="shared" si="27"/>
        <v>0</v>
      </c>
      <c r="D240" s="189">
        <f t="shared" si="28"/>
        <v>0</v>
      </c>
      <c r="E240" s="192">
        <f t="shared" si="26"/>
        <v>0</v>
      </c>
      <c r="F240" s="268">
        <f t="shared" si="29"/>
        <v>0</v>
      </c>
      <c r="G240" s="268"/>
      <c r="H240" s="161">
        <f t="shared" si="31"/>
        <v>0</v>
      </c>
      <c r="I240" s="177">
        <f t="shared" si="32"/>
        <v>0</v>
      </c>
      <c r="J240" s="200"/>
      <c r="K240" s="200"/>
      <c r="L240" s="173"/>
      <c r="M240" s="173"/>
      <c r="N240" s="173"/>
      <c r="O240" s="173"/>
      <c r="P240" s="173"/>
      <c r="Q240" s="173"/>
      <c r="R240" s="173"/>
      <c r="S240" s="173"/>
      <c r="T240" s="173"/>
      <c r="U240" s="173"/>
      <c r="V240" s="173"/>
      <c r="W240" s="173"/>
    </row>
    <row r="241" spans="2:23" x14ac:dyDescent="0.35">
      <c r="B241" s="170">
        <f t="shared" si="30"/>
        <v>0</v>
      </c>
      <c r="C241" s="188">
        <f t="shared" si="27"/>
        <v>0</v>
      </c>
      <c r="D241" s="189">
        <f t="shared" si="28"/>
        <v>0</v>
      </c>
      <c r="E241" s="192">
        <f t="shared" si="26"/>
        <v>0</v>
      </c>
      <c r="F241" s="268">
        <f t="shared" si="29"/>
        <v>0</v>
      </c>
      <c r="G241" s="268"/>
      <c r="H241" s="161">
        <f t="shared" si="31"/>
        <v>0</v>
      </c>
      <c r="I241" s="177">
        <f t="shared" si="32"/>
        <v>0</v>
      </c>
      <c r="J241" s="200"/>
      <c r="K241" s="200"/>
      <c r="L241" s="173"/>
      <c r="M241" s="173"/>
      <c r="N241" s="173"/>
      <c r="O241" s="173"/>
      <c r="P241" s="173"/>
      <c r="Q241" s="173"/>
      <c r="R241" s="173"/>
      <c r="S241" s="173"/>
      <c r="T241" s="173"/>
      <c r="U241" s="173"/>
      <c r="V241" s="173"/>
      <c r="W241" s="173"/>
    </row>
    <row r="242" spans="2:23" x14ac:dyDescent="0.35">
      <c r="B242" s="170">
        <f t="shared" si="30"/>
        <v>0</v>
      </c>
      <c r="C242" s="188">
        <f t="shared" si="27"/>
        <v>0</v>
      </c>
      <c r="D242" s="189">
        <f t="shared" si="28"/>
        <v>0</v>
      </c>
      <c r="E242" s="192">
        <f t="shared" si="26"/>
        <v>0</v>
      </c>
      <c r="F242" s="268">
        <f t="shared" si="29"/>
        <v>0</v>
      </c>
      <c r="G242" s="268"/>
      <c r="H242" s="161">
        <f t="shared" si="31"/>
        <v>0</v>
      </c>
      <c r="I242" s="177">
        <f t="shared" si="32"/>
        <v>0</v>
      </c>
      <c r="J242" s="200"/>
      <c r="K242" s="200"/>
      <c r="L242" s="173"/>
      <c r="M242" s="173"/>
      <c r="N242" s="173"/>
      <c r="O242" s="173"/>
      <c r="P242" s="173"/>
      <c r="Q242" s="173"/>
      <c r="R242" s="173"/>
      <c r="S242" s="173"/>
      <c r="T242" s="173"/>
      <c r="U242" s="173"/>
      <c r="V242" s="173"/>
      <c r="W242" s="173"/>
    </row>
    <row r="243" spans="2:23" x14ac:dyDescent="0.35">
      <c r="B243" s="170">
        <f t="shared" si="30"/>
        <v>0</v>
      </c>
      <c r="C243" s="188">
        <f t="shared" si="27"/>
        <v>0</v>
      </c>
      <c r="D243" s="189">
        <f t="shared" si="28"/>
        <v>0</v>
      </c>
      <c r="E243" s="192">
        <f t="shared" si="26"/>
        <v>0</v>
      </c>
      <c r="F243" s="268">
        <f t="shared" si="29"/>
        <v>0</v>
      </c>
      <c r="G243" s="268"/>
      <c r="H243" s="161">
        <f t="shared" si="31"/>
        <v>0</v>
      </c>
      <c r="I243" s="177">
        <f t="shared" si="32"/>
        <v>0</v>
      </c>
      <c r="J243" s="200"/>
      <c r="K243" s="200"/>
      <c r="L243" s="173"/>
      <c r="M243" s="173"/>
      <c r="N243" s="173"/>
      <c r="O243" s="173"/>
      <c r="P243" s="173"/>
      <c r="Q243" s="173"/>
      <c r="R243" s="173"/>
      <c r="S243" s="173"/>
      <c r="T243" s="173"/>
      <c r="U243" s="173"/>
      <c r="V243" s="173"/>
      <c r="W243" s="173"/>
    </row>
    <row r="244" spans="2:23" x14ac:dyDescent="0.35">
      <c r="B244" s="170">
        <f t="shared" si="30"/>
        <v>0</v>
      </c>
      <c r="C244" s="188">
        <f t="shared" si="27"/>
        <v>0</v>
      </c>
      <c r="D244" s="189">
        <f t="shared" si="28"/>
        <v>0</v>
      </c>
      <c r="E244" s="192">
        <f t="shared" si="26"/>
        <v>0</v>
      </c>
      <c r="F244" s="268">
        <f t="shared" si="29"/>
        <v>0</v>
      </c>
      <c r="G244" s="268"/>
      <c r="H244" s="161">
        <f t="shared" si="31"/>
        <v>0</v>
      </c>
      <c r="I244" s="177">
        <f t="shared" si="32"/>
        <v>0</v>
      </c>
      <c r="J244" s="200"/>
      <c r="K244" s="200"/>
      <c r="L244" s="173"/>
      <c r="M244" s="173"/>
      <c r="N244" s="173"/>
      <c r="O244" s="173"/>
      <c r="P244" s="173"/>
      <c r="Q244" s="173"/>
      <c r="R244" s="173"/>
      <c r="S244" s="173"/>
      <c r="T244" s="173"/>
      <c r="U244" s="173"/>
      <c r="V244" s="173"/>
      <c r="W244" s="173"/>
    </row>
    <row r="245" spans="2:23" x14ac:dyDescent="0.35">
      <c r="B245" s="170">
        <f t="shared" si="30"/>
        <v>0</v>
      </c>
      <c r="C245" s="188">
        <f t="shared" si="27"/>
        <v>0</v>
      </c>
      <c r="D245" s="189">
        <f t="shared" si="28"/>
        <v>0</v>
      </c>
      <c r="E245" s="192">
        <f t="shared" si="26"/>
        <v>0</v>
      </c>
      <c r="F245" s="268">
        <f t="shared" si="29"/>
        <v>0</v>
      </c>
      <c r="G245" s="268"/>
      <c r="H245" s="161">
        <f t="shared" si="31"/>
        <v>0</v>
      </c>
      <c r="I245" s="177">
        <f t="shared" si="32"/>
        <v>0</v>
      </c>
      <c r="J245" s="200"/>
      <c r="K245" s="200"/>
      <c r="L245" s="173"/>
      <c r="M245" s="173"/>
      <c r="N245" s="173"/>
      <c r="O245" s="173"/>
      <c r="P245" s="173"/>
      <c r="Q245" s="173"/>
      <c r="R245" s="173"/>
      <c r="S245" s="173"/>
      <c r="T245" s="173"/>
      <c r="U245" s="173"/>
      <c r="V245" s="173"/>
      <c r="W245" s="173"/>
    </row>
    <row r="246" spans="2:23" x14ac:dyDescent="0.35">
      <c r="B246" s="170">
        <f t="shared" si="30"/>
        <v>0</v>
      </c>
      <c r="C246" s="188">
        <f t="shared" si="27"/>
        <v>0</v>
      </c>
      <c r="D246" s="189">
        <f t="shared" si="28"/>
        <v>0</v>
      </c>
      <c r="E246" s="192">
        <f t="shared" si="26"/>
        <v>0</v>
      </c>
      <c r="F246" s="268">
        <f t="shared" si="29"/>
        <v>0</v>
      </c>
      <c r="G246" s="268"/>
      <c r="H246" s="161">
        <f t="shared" si="31"/>
        <v>0</v>
      </c>
      <c r="I246" s="177">
        <f t="shared" si="32"/>
        <v>0</v>
      </c>
      <c r="J246" s="200"/>
      <c r="K246" s="200"/>
      <c r="L246" s="173"/>
      <c r="M246" s="173"/>
      <c r="N246" s="173"/>
      <c r="O246" s="173"/>
      <c r="P246" s="173"/>
      <c r="Q246" s="173"/>
      <c r="R246" s="173"/>
      <c r="S246" s="173"/>
      <c r="T246" s="173"/>
      <c r="U246" s="173"/>
      <c r="V246" s="173"/>
      <c r="W246" s="173"/>
    </row>
    <row r="247" spans="2:23" x14ac:dyDescent="0.35">
      <c r="B247" s="170">
        <f t="shared" si="30"/>
        <v>0</v>
      </c>
      <c r="C247" s="188">
        <f t="shared" si="27"/>
        <v>0</v>
      </c>
      <c r="D247" s="189">
        <f t="shared" si="28"/>
        <v>0</v>
      </c>
      <c r="E247" s="192">
        <f t="shared" ref="E247:E310" si="33">IF($H$16,      IF(OR($B247&gt;($E$15+$P$10),AND($B247&gt;0,$B247&lt;=$E$15)),  ((((((($P$11+$E$16)*(B247-B248)*$P$12)/1000000000)*$E$12))*$E$11)+((((((2*$P$13)-$E$16)*(B247-B248)*$P$12)/1000000000)*$E$12)*(ROUNDUP(($E$11/$E$17),0)))+((((2*$P$13)*(B247-B248)*((($P$11+$E$16)*$E$17)+((2*$P$13)-$E$16)))/1000000000)*$E$12)),                                   IF(AND($B247&gt;$E$15,$B247&lt;=($E$15+$P$10)),    (((((((($P$11+$E$16)*(B247-B248)*$P$12)/1000000000)-$C247)*$E$12))*$E$11)+((((((2*$P$13)-$E$16)*(B247-B248)*$P$12)/1000000000)*$E$12)*(ROUNDUP(($E$11/$E$17),0)))+((((2*$P$13)*(B247-B248)*((($P$11+$E$16)*$E$17)+((2*$P$13)-$E$16)))/1000000000)*$E$12)),                            0)),                                                                                                                                                                   IF(OR($B247&gt;($E$15+$P$10),AND($B247&gt;0,$B247&lt;=$E$15)),        ((((($P$11+$E$16)*(B247-B248)*$P$12)/1000000000)*$E$12))*$E$11,                     IF(AND($B247&gt;$E$15,$B247&lt;=($E$15+$P$10)),            (((((($P$11+$E$16)*(B247-B248)*$P$12)/1000000000)-$C247)*$E$12))*$E$11,                   0)))</f>
        <v>0</v>
      </c>
      <c r="F247" s="268">
        <f t="shared" si="29"/>
        <v>0</v>
      </c>
      <c r="G247" s="268"/>
      <c r="H247" s="161">
        <f t="shared" si="31"/>
        <v>0</v>
      </c>
      <c r="I247" s="177">
        <f t="shared" si="32"/>
        <v>0</v>
      </c>
      <c r="J247" s="200"/>
      <c r="K247" s="200"/>
      <c r="L247" s="173"/>
      <c r="M247" s="173"/>
      <c r="N247" s="173"/>
      <c r="O247" s="173"/>
      <c r="P247" s="173"/>
      <c r="Q247" s="173"/>
      <c r="R247" s="173"/>
      <c r="S247" s="173"/>
      <c r="T247" s="173"/>
      <c r="U247" s="173"/>
      <c r="V247" s="173"/>
      <c r="W247" s="173"/>
    </row>
    <row r="248" spans="2:23" x14ac:dyDescent="0.35">
      <c r="B248" s="170">
        <f t="shared" si="30"/>
        <v>0</v>
      </c>
      <c r="C248" s="188">
        <f t="shared" si="27"/>
        <v>0</v>
      </c>
      <c r="D248" s="189">
        <f t="shared" si="28"/>
        <v>0</v>
      </c>
      <c r="E248" s="192">
        <f t="shared" si="33"/>
        <v>0</v>
      </c>
      <c r="F248" s="268">
        <f t="shared" si="29"/>
        <v>0</v>
      </c>
      <c r="G248" s="268"/>
      <c r="H248" s="161">
        <f t="shared" si="31"/>
        <v>0</v>
      </c>
      <c r="I248" s="177">
        <f t="shared" si="32"/>
        <v>0</v>
      </c>
      <c r="J248" s="200"/>
      <c r="K248" s="200"/>
      <c r="L248" s="173"/>
      <c r="M248" s="173"/>
      <c r="N248" s="173"/>
      <c r="O248" s="173"/>
      <c r="P248" s="173"/>
      <c r="Q248" s="173"/>
      <c r="R248" s="173"/>
      <c r="S248" s="173"/>
      <c r="T248" s="173"/>
      <c r="U248" s="173"/>
      <c r="V248" s="173"/>
      <c r="W248" s="173"/>
    </row>
    <row r="249" spans="2:23" x14ac:dyDescent="0.35">
      <c r="B249" s="170">
        <f t="shared" si="30"/>
        <v>0</v>
      </c>
      <c r="C249" s="188">
        <f t="shared" si="27"/>
        <v>0</v>
      </c>
      <c r="D249" s="189">
        <f t="shared" si="28"/>
        <v>0</v>
      </c>
      <c r="E249" s="192">
        <f t="shared" si="33"/>
        <v>0</v>
      </c>
      <c r="F249" s="268">
        <f t="shared" si="29"/>
        <v>0</v>
      </c>
      <c r="G249" s="268"/>
      <c r="H249" s="161">
        <f t="shared" si="31"/>
        <v>0</v>
      </c>
      <c r="I249" s="177">
        <f t="shared" si="32"/>
        <v>0</v>
      </c>
      <c r="J249" s="200"/>
      <c r="K249" s="200"/>
      <c r="L249" s="173"/>
      <c r="M249" s="173"/>
      <c r="N249" s="173"/>
      <c r="O249" s="173"/>
      <c r="P249" s="173"/>
      <c r="Q249" s="173"/>
      <c r="R249" s="173"/>
      <c r="S249" s="173"/>
      <c r="T249" s="173"/>
      <c r="U249" s="173"/>
      <c r="V249" s="173"/>
      <c r="W249" s="173"/>
    </row>
    <row r="250" spans="2:23" x14ac:dyDescent="0.35">
      <c r="B250" s="170">
        <f t="shared" si="30"/>
        <v>0</v>
      </c>
      <c r="C250" s="188">
        <f t="shared" si="27"/>
        <v>0</v>
      </c>
      <c r="D250" s="189">
        <f t="shared" si="28"/>
        <v>0</v>
      </c>
      <c r="E250" s="192">
        <f t="shared" si="33"/>
        <v>0</v>
      </c>
      <c r="F250" s="268">
        <f t="shared" si="29"/>
        <v>0</v>
      </c>
      <c r="G250" s="268"/>
      <c r="H250" s="161">
        <f t="shared" si="31"/>
        <v>0</v>
      </c>
      <c r="I250" s="177">
        <f t="shared" si="32"/>
        <v>0</v>
      </c>
      <c r="J250" s="200"/>
      <c r="K250" s="200"/>
      <c r="L250" s="173"/>
      <c r="M250" s="173"/>
      <c r="N250" s="173"/>
      <c r="O250" s="173"/>
      <c r="P250" s="173"/>
      <c r="Q250" s="173"/>
      <c r="R250" s="173"/>
      <c r="S250" s="173"/>
      <c r="T250" s="173"/>
      <c r="U250" s="173"/>
      <c r="V250" s="173"/>
      <c r="W250" s="173"/>
    </row>
    <row r="251" spans="2:23" x14ac:dyDescent="0.35">
      <c r="B251" s="170">
        <f t="shared" si="30"/>
        <v>0</v>
      </c>
      <c r="C251" s="188">
        <f t="shared" si="27"/>
        <v>0</v>
      </c>
      <c r="D251" s="189">
        <f t="shared" si="28"/>
        <v>0</v>
      </c>
      <c r="E251" s="192">
        <f t="shared" si="33"/>
        <v>0</v>
      </c>
      <c r="F251" s="268">
        <f t="shared" si="29"/>
        <v>0</v>
      </c>
      <c r="G251" s="268"/>
      <c r="H251" s="161">
        <f t="shared" si="31"/>
        <v>0</v>
      </c>
      <c r="I251" s="177">
        <f t="shared" si="32"/>
        <v>0</v>
      </c>
      <c r="J251" s="200"/>
      <c r="K251" s="200"/>
      <c r="L251" s="173"/>
      <c r="M251" s="173"/>
      <c r="N251" s="173"/>
      <c r="O251" s="173"/>
      <c r="P251" s="173"/>
      <c r="Q251" s="173"/>
      <c r="R251" s="173"/>
      <c r="S251" s="173"/>
      <c r="T251" s="173"/>
      <c r="U251" s="173"/>
      <c r="V251" s="173"/>
      <c r="W251" s="173"/>
    </row>
    <row r="252" spans="2:23" x14ac:dyDescent="0.35">
      <c r="B252" s="170">
        <f t="shared" si="30"/>
        <v>0</v>
      </c>
      <c r="C252" s="188">
        <f t="shared" si="27"/>
        <v>0</v>
      </c>
      <c r="D252" s="189">
        <f t="shared" si="28"/>
        <v>0</v>
      </c>
      <c r="E252" s="192">
        <f t="shared" si="33"/>
        <v>0</v>
      </c>
      <c r="F252" s="268">
        <f t="shared" si="29"/>
        <v>0</v>
      </c>
      <c r="G252" s="268"/>
      <c r="H252" s="161">
        <f t="shared" si="31"/>
        <v>0</v>
      </c>
      <c r="I252" s="177">
        <f t="shared" si="32"/>
        <v>0</v>
      </c>
      <c r="J252" s="200"/>
      <c r="K252" s="200"/>
      <c r="L252" s="173"/>
      <c r="M252" s="173"/>
      <c r="N252" s="173"/>
      <c r="O252" s="173"/>
      <c r="P252" s="173"/>
      <c r="Q252" s="173"/>
      <c r="R252" s="173"/>
      <c r="S252" s="173"/>
      <c r="T252" s="173"/>
      <c r="U252" s="173"/>
      <c r="V252" s="173"/>
      <c r="W252" s="173"/>
    </row>
    <row r="253" spans="2:23" x14ac:dyDescent="0.35">
      <c r="B253" s="170">
        <f t="shared" si="30"/>
        <v>0</v>
      </c>
      <c r="C253" s="188">
        <f t="shared" si="27"/>
        <v>0</v>
      </c>
      <c r="D253" s="189">
        <f t="shared" si="28"/>
        <v>0</v>
      </c>
      <c r="E253" s="192">
        <f t="shared" si="33"/>
        <v>0</v>
      </c>
      <c r="F253" s="268">
        <f t="shared" si="29"/>
        <v>0</v>
      </c>
      <c r="G253" s="268"/>
      <c r="H253" s="161">
        <f t="shared" si="31"/>
        <v>0</v>
      </c>
      <c r="I253" s="177">
        <f t="shared" si="32"/>
        <v>0</v>
      </c>
      <c r="J253" s="200"/>
      <c r="K253" s="200"/>
      <c r="L253" s="173"/>
      <c r="M253" s="173"/>
      <c r="N253" s="173"/>
      <c r="O253" s="173"/>
      <c r="P253" s="173"/>
      <c r="Q253" s="173"/>
      <c r="R253" s="173"/>
      <c r="S253" s="173"/>
      <c r="T253" s="173"/>
      <c r="U253" s="173"/>
      <c r="V253" s="173"/>
      <c r="W253" s="173"/>
    </row>
    <row r="254" spans="2:23" x14ac:dyDescent="0.35">
      <c r="B254" s="170">
        <f t="shared" si="30"/>
        <v>0</v>
      </c>
      <c r="C254" s="188">
        <f t="shared" si="27"/>
        <v>0</v>
      </c>
      <c r="D254" s="189">
        <f t="shared" si="28"/>
        <v>0</v>
      </c>
      <c r="E254" s="192">
        <f t="shared" si="33"/>
        <v>0</v>
      </c>
      <c r="F254" s="268">
        <f t="shared" si="29"/>
        <v>0</v>
      </c>
      <c r="G254" s="268"/>
      <c r="H254" s="161">
        <f t="shared" si="31"/>
        <v>0</v>
      </c>
      <c r="I254" s="177">
        <f t="shared" si="32"/>
        <v>0</v>
      </c>
      <c r="J254" s="200"/>
      <c r="K254" s="200"/>
      <c r="L254" s="173"/>
      <c r="M254" s="173"/>
      <c r="N254" s="173"/>
      <c r="O254" s="173"/>
      <c r="P254" s="173"/>
      <c r="Q254" s="173"/>
      <c r="R254" s="173"/>
      <c r="S254" s="173"/>
      <c r="T254" s="173"/>
      <c r="U254" s="173"/>
      <c r="V254" s="173"/>
      <c r="W254" s="173"/>
    </row>
    <row r="255" spans="2:23" x14ac:dyDescent="0.35">
      <c r="B255" s="170">
        <f t="shared" si="30"/>
        <v>0</v>
      </c>
      <c r="C255" s="188">
        <f t="shared" si="27"/>
        <v>0</v>
      </c>
      <c r="D255" s="189">
        <f t="shared" si="28"/>
        <v>0</v>
      </c>
      <c r="E255" s="192">
        <f t="shared" si="33"/>
        <v>0</v>
      </c>
      <c r="F255" s="268">
        <f t="shared" si="29"/>
        <v>0</v>
      </c>
      <c r="G255" s="268"/>
      <c r="H255" s="161">
        <f t="shared" si="31"/>
        <v>0</v>
      </c>
      <c r="I255" s="177">
        <f t="shared" si="32"/>
        <v>0</v>
      </c>
      <c r="J255" s="200"/>
      <c r="K255" s="200"/>
      <c r="L255" s="173"/>
      <c r="M255" s="173"/>
      <c r="N255" s="173"/>
      <c r="O255" s="173"/>
      <c r="P255" s="173"/>
      <c r="Q255" s="173"/>
      <c r="R255" s="173"/>
      <c r="S255" s="173"/>
      <c r="T255" s="173"/>
      <c r="U255" s="173"/>
      <c r="V255" s="173"/>
      <c r="W255" s="173"/>
    </row>
    <row r="256" spans="2:23" x14ac:dyDescent="0.35">
      <c r="B256" s="170">
        <f t="shared" si="30"/>
        <v>0</v>
      </c>
      <c r="C256" s="188">
        <f t="shared" si="27"/>
        <v>0</v>
      </c>
      <c r="D256" s="189">
        <f t="shared" si="28"/>
        <v>0</v>
      </c>
      <c r="E256" s="192">
        <f t="shared" si="33"/>
        <v>0</v>
      </c>
      <c r="F256" s="268">
        <f t="shared" si="29"/>
        <v>0</v>
      </c>
      <c r="G256" s="268"/>
      <c r="H256" s="161">
        <f t="shared" si="31"/>
        <v>0</v>
      </c>
      <c r="I256" s="177">
        <f t="shared" si="32"/>
        <v>0</v>
      </c>
      <c r="J256" s="200"/>
      <c r="K256" s="200"/>
      <c r="L256" s="173"/>
      <c r="M256" s="173"/>
      <c r="N256" s="173"/>
      <c r="O256" s="173"/>
      <c r="P256" s="173"/>
      <c r="Q256" s="173"/>
      <c r="R256" s="173"/>
      <c r="S256" s="173"/>
      <c r="T256" s="173"/>
      <c r="U256" s="173"/>
      <c r="V256" s="173"/>
      <c r="W256" s="173"/>
    </row>
    <row r="257" spans="2:23" x14ac:dyDescent="0.35">
      <c r="B257" s="170">
        <f t="shared" si="30"/>
        <v>0</v>
      </c>
      <c r="C257" s="188">
        <f t="shared" si="27"/>
        <v>0</v>
      </c>
      <c r="D257" s="189">
        <f t="shared" si="28"/>
        <v>0</v>
      </c>
      <c r="E257" s="192">
        <f t="shared" si="33"/>
        <v>0</v>
      </c>
      <c r="F257" s="268">
        <f t="shared" si="29"/>
        <v>0</v>
      </c>
      <c r="G257" s="268"/>
      <c r="H257" s="161">
        <f t="shared" si="31"/>
        <v>0</v>
      </c>
      <c r="I257" s="177">
        <f t="shared" si="32"/>
        <v>0</v>
      </c>
      <c r="J257" s="200"/>
      <c r="K257" s="200"/>
      <c r="L257" s="173"/>
      <c r="M257" s="173"/>
      <c r="N257" s="173"/>
      <c r="O257" s="173"/>
      <c r="P257" s="173"/>
      <c r="Q257" s="173"/>
      <c r="R257" s="173"/>
      <c r="S257" s="173"/>
      <c r="T257" s="173"/>
      <c r="U257" s="173"/>
      <c r="V257" s="173"/>
      <c r="W257" s="173"/>
    </row>
    <row r="258" spans="2:23" x14ac:dyDescent="0.35">
      <c r="B258" s="170">
        <f t="shared" si="30"/>
        <v>0</v>
      </c>
      <c r="C258" s="188">
        <f t="shared" si="27"/>
        <v>0</v>
      </c>
      <c r="D258" s="189">
        <f t="shared" si="28"/>
        <v>0</v>
      </c>
      <c r="E258" s="192">
        <f t="shared" si="33"/>
        <v>0</v>
      </c>
      <c r="F258" s="268">
        <f t="shared" si="29"/>
        <v>0</v>
      </c>
      <c r="G258" s="268"/>
      <c r="H258" s="161">
        <f t="shared" si="31"/>
        <v>0</v>
      </c>
      <c r="I258" s="177">
        <f t="shared" si="32"/>
        <v>0</v>
      </c>
      <c r="J258" s="200"/>
      <c r="K258" s="200"/>
      <c r="L258" s="173"/>
      <c r="M258" s="173"/>
      <c r="N258" s="173"/>
      <c r="O258" s="173"/>
      <c r="P258" s="173"/>
      <c r="Q258" s="173"/>
      <c r="R258" s="173"/>
      <c r="S258" s="173"/>
      <c r="T258" s="173"/>
      <c r="U258" s="173"/>
      <c r="V258" s="173"/>
      <c r="W258" s="173"/>
    </row>
    <row r="259" spans="2:23" x14ac:dyDescent="0.35">
      <c r="B259" s="170">
        <f t="shared" si="30"/>
        <v>0</v>
      </c>
      <c r="C259" s="188">
        <f t="shared" si="27"/>
        <v>0</v>
      </c>
      <c r="D259" s="189">
        <f t="shared" si="28"/>
        <v>0</v>
      </c>
      <c r="E259" s="192">
        <f t="shared" si="33"/>
        <v>0</v>
      </c>
      <c r="F259" s="268">
        <f t="shared" si="29"/>
        <v>0</v>
      </c>
      <c r="G259" s="268"/>
      <c r="H259" s="161">
        <f t="shared" si="31"/>
        <v>0</v>
      </c>
      <c r="I259" s="177">
        <f t="shared" si="32"/>
        <v>0</v>
      </c>
      <c r="J259" s="200"/>
      <c r="K259" s="200"/>
      <c r="L259" s="173"/>
      <c r="M259" s="173"/>
      <c r="N259" s="173"/>
      <c r="O259" s="173"/>
      <c r="P259" s="173"/>
      <c r="Q259" s="173"/>
      <c r="R259" s="173"/>
      <c r="S259" s="173"/>
      <c r="T259" s="173"/>
      <c r="U259" s="173"/>
      <c r="V259" s="173"/>
      <c r="W259" s="173"/>
    </row>
    <row r="260" spans="2:23" x14ac:dyDescent="0.35">
      <c r="B260" s="170">
        <f t="shared" si="30"/>
        <v>0</v>
      </c>
      <c r="C260" s="188">
        <f t="shared" si="27"/>
        <v>0</v>
      </c>
      <c r="D260" s="189">
        <f t="shared" si="28"/>
        <v>0</v>
      </c>
      <c r="E260" s="192">
        <f t="shared" si="33"/>
        <v>0</v>
      </c>
      <c r="F260" s="268">
        <f t="shared" si="29"/>
        <v>0</v>
      </c>
      <c r="G260" s="268"/>
      <c r="H260" s="161">
        <f t="shared" si="31"/>
        <v>0</v>
      </c>
      <c r="I260" s="177">
        <f t="shared" si="32"/>
        <v>0</v>
      </c>
      <c r="J260" s="200"/>
      <c r="K260" s="200"/>
      <c r="L260" s="173"/>
      <c r="M260" s="173"/>
      <c r="N260" s="173"/>
      <c r="O260" s="173"/>
      <c r="P260" s="173"/>
      <c r="Q260" s="173"/>
      <c r="R260" s="173"/>
      <c r="S260" s="173"/>
      <c r="T260" s="173"/>
      <c r="U260" s="173"/>
      <c r="V260" s="173"/>
      <c r="W260" s="173"/>
    </row>
    <row r="261" spans="2:23" x14ac:dyDescent="0.35">
      <c r="B261" s="170">
        <f t="shared" si="30"/>
        <v>0</v>
      </c>
      <c r="C261" s="188">
        <f t="shared" si="27"/>
        <v>0</v>
      </c>
      <c r="D261" s="189">
        <f t="shared" si="28"/>
        <v>0</v>
      </c>
      <c r="E261" s="192">
        <f t="shared" si="33"/>
        <v>0</v>
      </c>
      <c r="F261" s="268">
        <f t="shared" si="29"/>
        <v>0</v>
      </c>
      <c r="G261" s="268"/>
      <c r="H261" s="161">
        <f t="shared" si="31"/>
        <v>0</v>
      </c>
      <c r="I261" s="177">
        <f t="shared" si="32"/>
        <v>0</v>
      </c>
      <c r="J261" s="200"/>
      <c r="K261" s="200"/>
      <c r="L261" s="173"/>
      <c r="M261" s="173"/>
      <c r="N261" s="173"/>
      <c r="O261" s="173"/>
      <c r="P261" s="173"/>
      <c r="Q261" s="173"/>
      <c r="R261" s="173"/>
      <c r="S261" s="173"/>
      <c r="T261" s="173"/>
      <c r="U261" s="173"/>
      <c r="V261" s="173"/>
      <c r="W261" s="173"/>
    </row>
    <row r="262" spans="2:23" x14ac:dyDescent="0.35">
      <c r="B262" s="170">
        <f t="shared" si="30"/>
        <v>0</v>
      </c>
      <c r="C262" s="188">
        <f t="shared" si="27"/>
        <v>0</v>
      </c>
      <c r="D262" s="189">
        <f t="shared" si="28"/>
        <v>0</v>
      </c>
      <c r="E262" s="192">
        <f t="shared" si="33"/>
        <v>0</v>
      </c>
      <c r="F262" s="268">
        <f t="shared" si="29"/>
        <v>0</v>
      </c>
      <c r="G262" s="268"/>
      <c r="H262" s="161">
        <f t="shared" si="31"/>
        <v>0</v>
      </c>
      <c r="I262" s="177">
        <f t="shared" si="32"/>
        <v>0</v>
      </c>
      <c r="J262" s="200"/>
      <c r="K262" s="200"/>
      <c r="L262" s="173"/>
      <c r="M262" s="173"/>
      <c r="N262" s="173"/>
      <c r="O262" s="173"/>
      <c r="P262" s="173"/>
      <c r="Q262" s="173"/>
      <c r="R262" s="173"/>
      <c r="S262" s="173"/>
      <c r="T262" s="173"/>
      <c r="U262" s="173"/>
      <c r="V262" s="173"/>
      <c r="W262" s="173"/>
    </row>
    <row r="263" spans="2:23" x14ac:dyDescent="0.35">
      <c r="B263" s="170">
        <f t="shared" si="30"/>
        <v>0</v>
      </c>
      <c r="C263" s="188">
        <f t="shared" si="27"/>
        <v>0</v>
      </c>
      <c r="D263" s="189">
        <f t="shared" si="28"/>
        <v>0</v>
      </c>
      <c r="E263" s="192">
        <f t="shared" si="33"/>
        <v>0</v>
      </c>
      <c r="F263" s="268">
        <f t="shared" si="29"/>
        <v>0</v>
      </c>
      <c r="G263" s="268"/>
      <c r="H263" s="161">
        <f t="shared" si="31"/>
        <v>0</v>
      </c>
      <c r="I263" s="177">
        <f t="shared" si="32"/>
        <v>0</v>
      </c>
      <c r="J263" s="200"/>
      <c r="K263" s="200"/>
      <c r="L263" s="173"/>
      <c r="M263" s="173"/>
      <c r="N263" s="173"/>
      <c r="O263" s="173"/>
      <c r="P263" s="173"/>
      <c r="Q263" s="173"/>
      <c r="R263" s="173"/>
      <c r="S263" s="173"/>
      <c r="T263" s="173"/>
      <c r="U263" s="173"/>
      <c r="V263" s="173"/>
      <c r="W263" s="173"/>
    </row>
    <row r="264" spans="2:23" x14ac:dyDescent="0.35">
      <c r="B264" s="170">
        <f t="shared" si="30"/>
        <v>0</v>
      </c>
      <c r="C264" s="188">
        <f t="shared" si="27"/>
        <v>0</v>
      </c>
      <c r="D264" s="189">
        <f t="shared" si="28"/>
        <v>0</v>
      </c>
      <c r="E264" s="192">
        <f t="shared" si="33"/>
        <v>0</v>
      </c>
      <c r="F264" s="268">
        <f t="shared" si="29"/>
        <v>0</v>
      </c>
      <c r="G264" s="268"/>
      <c r="H264" s="161">
        <f t="shared" si="31"/>
        <v>0</v>
      </c>
      <c r="I264" s="177">
        <f t="shared" si="32"/>
        <v>0</v>
      </c>
      <c r="J264" s="200"/>
      <c r="K264" s="200"/>
      <c r="L264" s="173"/>
      <c r="M264" s="173"/>
      <c r="N264" s="173"/>
      <c r="O264" s="173"/>
      <c r="P264" s="173"/>
      <c r="Q264" s="173"/>
      <c r="R264" s="173"/>
      <c r="S264" s="173"/>
      <c r="T264" s="173"/>
      <c r="U264" s="173"/>
      <c r="V264" s="173"/>
      <c r="W264" s="173"/>
    </row>
    <row r="265" spans="2:23" x14ac:dyDescent="0.35">
      <c r="B265" s="170">
        <f t="shared" si="30"/>
        <v>0</v>
      </c>
      <c r="C265" s="188">
        <f t="shared" si="27"/>
        <v>0</v>
      </c>
      <c r="D265" s="189">
        <f t="shared" si="28"/>
        <v>0</v>
      </c>
      <c r="E265" s="192">
        <f t="shared" si="33"/>
        <v>0</v>
      </c>
      <c r="F265" s="268">
        <f t="shared" si="29"/>
        <v>0</v>
      </c>
      <c r="G265" s="268"/>
      <c r="H265" s="161">
        <f t="shared" si="31"/>
        <v>0</v>
      </c>
      <c r="I265" s="177">
        <f t="shared" si="32"/>
        <v>0</v>
      </c>
      <c r="J265" s="200"/>
      <c r="K265" s="200"/>
      <c r="L265" s="173"/>
      <c r="M265" s="173"/>
      <c r="N265" s="173"/>
      <c r="O265" s="173"/>
      <c r="P265" s="173"/>
      <c r="Q265" s="173"/>
      <c r="R265" s="173"/>
      <c r="S265" s="173"/>
      <c r="T265" s="173"/>
      <c r="U265" s="173"/>
      <c r="V265" s="173"/>
      <c r="W265" s="173"/>
    </row>
    <row r="266" spans="2:23" x14ac:dyDescent="0.35">
      <c r="B266" s="170">
        <f t="shared" si="30"/>
        <v>0</v>
      </c>
      <c r="C266" s="188">
        <f t="shared" si="27"/>
        <v>0</v>
      </c>
      <c r="D266" s="189">
        <f t="shared" si="28"/>
        <v>0</v>
      </c>
      <c r="E266" s="192">
        <f t="shared" si="33"/>
        <v>0</v>
      </c>
      <c r="F266" s="268">
        <f t="shared" si="29"/>
        <v>0</v>
      </c>
      <c r="G266" s="268"/>
      <c r="H266" s="161">
        <f t="shared" si="31"/>
        <v>0</v>
      </c>
      <c r="I266" s="177">
        <f t="shared" si="32"/>
        <v>0</v>
      </c>
      <c r="J266" s="200"/>
      <c r="K266" s="200"/>
      <c r="L266" s="173"/>
      <c r="M266" s="173"/>
      <c r="N266" s="173"/>
      <c r="O266" s="173"/>
      <c r="P266" s="173"/>
      <c r="Q266" s="173"/>
      <c r="R266" s="173"/>
      <c r="S266" s="173"/>
      <c r="T266" s="173"/>
      <c r="U266" s="173"/>
      <c r="V266" s="173"/>
      <c r="W266" s="173"/>
    </row>
    <row r="267" spans="2:23" x14ac:dyDescent="0.35">
      <c r="B267" s="170">
        <f t="shared" si="30"/>
        <v>0</v>
      </c>
      <c r="C267" s="188">
        <f t="shared" si="27"/>
        <v>0</v>
      </c>
      <c r="D267" s="189">
        <f t="shared" si="28"/>
        <v>0</v>
      </c>
      <c r="E267" s="192">
        <f t="shared" si="33"/>
        <v>0</v>
      </c>
      <c r="F267" s="268">
        <f t="shared" si="29"/>
        <v>0</v>
      </c>
      <c r="G267" s="268"/>
      <c r="H267" s="161">
        <f t="shared" si="31"/>
        <v>0</v>
      </c>
      <c r="I267" s="177">
        <f t="shared" si="32"/>
        <v>0</v>
      </c>
      <c r="J267" s="200"/>
      <c r="K267" s="200"/>
      <c r="L267" s="173"/>
      <c r="M267" s="173"/>
      <c r="N267" s="173"/>
      <c r="O267" s="173"/>
      <c r="P267" s="173"/>
      <c r="Q267" s="173"/>
      <c r="R267" s="173"/>
      <c r="S267" s="173"/>
      <c r="T267" s="173"/>
      <c r="U267" s="173"/>
      <c r="V267" s="173"/>
      <c r="W267" s="173"/>
    </row>
    <row r="268" spans="2:23" x14ac:dyDescent="0.35">
      <c r="B268" s="170">
        <f t="shared" si="30"/>
        <v>0</v>
      </c>
      <c r="C268" s="188">
        <f t="shared" si="27"/>
        <v>0</v>
      </c>
      <c r="D268" s="189">
        <f t="shared" si="28"/>
        <v>0</v>
      </c>
      <c r="E268" s="192">
        <f t="shared" si="33"/>
        <v>0</v>
      </c>
      <c r="F268" s="268">
        <f t="shared" si="29"/>
        <v>0</v>
      </c>
      <c r="G268" s="268"/>
      <c r="H268" s="161">
        <f t="shared" si="31"/>
        <v>0</v>
      </c>
      <c r="I268" s="177">
        <f t="shared" si="32"/>
        <v>0</v>
      </c>
      <c r="J268" s="200"/>
      <c r="K268" s="200"/>
      <c r="L268" s="173"/>
      <c r="M268" s="173"/>
      <c r="N268" s="173"/>
      <c r="O268" s="173"/>
      <c r="P268" s="173"/>
      <c r="Q268" s="173"/>
      <c r="R268" s="173"/>
      <c r="S268" s="173"/>
      <c r="T268" s="173"/>
      <c r="U268" s="173"/>
      <c r="V268" s="173"/>
      <c r="W268" s="173"/>
    </row>
    <row r="269" spans="2:23" x14ac:dyDescent="0.35">
      <c r="B269" s="170">
        <f t="shared" si="30"/>
        <v>0</v>
      </c>
      <c r="C269" s="188">
        <f t="shared" si="27"/>
        <v>0</v>
      </c>
      <c r="D269" s="189">
        <f t="shared" si="28"/>
        <v>0</v>
      </c>
      <c r="E269" s="192">
        <f t="shared" si="33"/>
        <v>0</v>
      </c>
      <c r="F269" s="268">
        <f t="shared" si="29"/>
        <v>0</v>
      </c>
      <c r="G269" s="268"/>
      <c r="H269" s="161">
        <f t="shared" si="31"/>
        <v>0</v>
      </c>
      <c r="I269" s="177">
        <f t="shared" si="32"/>
        <v>0</v>
      </c>
      <c r="J269" s="200"/>
      <c r="K269" s="200"/>
      <c r="L269" s="173"/>
      <c r="M269" s="173"/>
      <c r="N269" s="173"/>
      <c r="O269" s="173"/>
      <c r="P269" s="173"/>
      <c r="Q269" s="173"/>
      <c r="R269" s="173"/>
      <c r="S269" s="173"/>
      <c r="T269" s="173"/>
      <c r="U269" s="173"/>
      <c r="V269" s="173"/>
      <c r="W269" s="173"/>
    </row>
    <row r="270" spans="2:23" x14ac:dyDescent="0.35">
      <c r="B270" s="170">
        <f t="shared" si="30"/>
        <v>0</v>
      </c>
      <c r="C270" s="188">
        <f t="shared" si="27"/>
        <v>0</v>
      </c>
      <c r="D270" s="189">
        <f t="shared" si="28"/>
        <v>0</v>
      </c>
      <c r="E270" s="192">
        <f t="shared" si="33"/>
        <v>0</v>
      </c>
      <c r="F270" s="268">
        <f t="shared" si="29"/>
        <v>0</v>
      </c>
      <c r="G270" s="268"/>
      <c r="H270" s="161">
        <f t="shared" si="31"/>
        <v>0</v>
      </c>
      <c r="I270" s="177">
        <f t="shared" si="32"/>
        <v>0</v>
      </c>
      <c r="J270" s="200"/>
      <c r="K270" s="200"/>
      <c r="L270" s="173"/>
      <c r="M270" s="173"/>
      <c r="N270" s="173"/>
      <c r="O270" s="173"/>
      <c r="P270" s="173"/>
      <c r="Q270" s="173"/>
      <c r="R270" s="173"/>
      <c r="S270" s="173"/>
      <c r="T270" s="173"/>
      <c r="U270" s="173"/>
      <c r="V270" s="173"/>
      <c r="W270" s="173"/>
    </row>
    <row r="271" spans="2:23" x14ac:dyDescent="0.35">
      <c r="B271" s="170">
        <f t="shared" si="30"/>
        <v>0</v>
      </c>
      <c r="C271" s="188">
        <f t="shared" si="27"/>
        <v>0</v>
      </c>
      <c r="D271" s="189">
        <f t="shared" si="28"/>
        <v>0</v>
      </c>
      <c r="E271" s="192">
        <f t="shared" si="33"/>
        <v>0</v>
      </c>
      <c r="F271" s="268">
        <f t="shared" si="29"/>
        <v>0</v>
      </c>
      <c r="G271" s="268"/>
      <c r="H271" s="161">
        <f t="shared" si="31"/>
        <v>0</v>
      </c>
      <c r="I271" s="177">
        <f t="shared" si="32"/>
        <v>0</v>
      </c>
      <c r="J271" s="200"/>
      <c r="K271" s="200"/>
      <c r="L271" s="173"/>
      <c r="M271" s="173"/>
      <c r="N271" s="173"/>
      <c r="O271" s="173"/>
      <c r="P271" s="173"/>
      <c r="Q271" s="173"/>
      <c r="R271" s="173"/>
      <c r="S271" s="173"/>
      <c r="T271" s="173"/>
      <c r="U271" s="173"/>
      <c r="V271" s="173"/>
      <c r="W271" s="173"/>
    </row>
    <row r="272" spans="2:23" x14ac:dyDescent="0.35">
      <c r="B272" s="170">
        <f t="shared" si="30"/>
        <v>0</v>
      </c>
      <c r="C272" s="188">
        <f t="shared" si="27"/>
        <v>0</v>
      </c>
      <c r="D272" s="189">
        <f t="shared" si="28"/>
        <v>0</v>
      </c>
      <c r="E272" s="192">
        <f t="shared" si="33"/>
        <v>0</v>
      </c>
      <c r="F272" s="268">
        <f t="shared" si="29"/>
        <v>0</v>
      </c>
      <c r="G272" s="268"/>
      <c r="H272" s="161">
        <f t="shared" si="31"/>
        <v>0</v>
      </c>
      <c r="I272" s="177">
        <f t="shared" si="32"/>
        <v>0</v>
      </c>
      <c r="J272" s="200"/>
      <c r="K272" s="200"/>
      <c r="L272" s="173"/>
      <c r="M272" s="173"/>
      <c r="N272" s="173"/>
      <c r="O272" s="173"/>
      <c r="P272" s="173"/>
      <c r="Q272" s="173"/>
      <c r="R272" s="173"/>
      <c r="S272" s="173"/>
      <c r="T272" s="173"/>
      <c r="U272" s="173"/>
      <c r="V272" s="173"/>
      <c r="W272" s="173"/>
    </row>
    <row r="273" spans="2:23" x14ac:dyDescent="0.35">
      <c r="B273" s="170">
        <f t="shared" si="30"/>
        <v>0</v>
      </c>
      <c r="C273" s="188">
        <f t="shared" si="27"/>
        <v>0</v>
      </c>
      <c r="D273" s="189">
        <f t="shared" si="28"/>
        <v>0</v>
      </c>
      <c r="E273" s="192">
        <f t="shared" si="33"/>
        <v>0</v>
      </c>
      <c r="F273" s="268">
        <f t="shared" si="29"/>
        <v>0</v>
      </c>
      <c r="G273" s="268"/>
      <c r="H273" s="161">
        <f t="shared" si="31"/>
        <v>0</v>
      </c>
      <c r="I273" s="177">
        <f t="shared" si="32"/>
        <v>0</v>
      </c>
      <c r="J273" s="200"/>
      <c r="K273" s="200"/>
      <c r="L273" s="173"/>
      <c r="M273" s="173"/>
      <c r="N273" s="173"/>
      <c r="O273" s="173"/>
      <c r="P273" s="173"/>
      <c r="Q273" s="173"/>
      <c r="R273" s="173"/>
      <c r="S273" s="173"/>
      <c r="T273" s="173"/>
      <c r="U273" s="173"/>
      <c r="V273" s="173"/>
      <c r="W273" s="173"/>
    </row>
    <row r="274" spans="2:23" x14ac:dyDescent="0.35">
      <c r="B274" s="170">
        <f t="shared" si="30"/>
        <v>0</v>
      </c>
      <c r="C274" s="188">
        <f t="shared" si="27"/>
        <v>0</v>
      </c>
      <c r="D274" s="189">
        <f t="shared" si="28"/>
        <v>0</v>
      </c>
      <c r="E274" s="192">
        <f t="shared" si="33"/>
        <v>0</v>
      </c>
      <c r="F274" s="268">
        <f t="shared" si="29"/>
        <v>0</v>
      </c>
      <c r="G274" s="268"/>
      <c r="H274" s="161">
        <f t="shared" si="31"/>
        <v>0</v>
      </c>
      <c r="I274" s="177">
        <f t="shared" si="32"/>
        <v>0</v>
      </c>
      <c r="J274" s="200"/>
      <c r="K274" s="200"/>
      <c r="L274" s="173"/>
      <c r="M274" s="173"/>
      <c r="N274" s="173"/>
      <c r="O274" s="173"/>
      <c r="P274" s="173"/>
      <c r="Q274" s="173"/>
      <c r="R274" s="173"/>
      <c r="S274" s="173"/>
      <c r="T274" s="173"/>
      <c r="U274" s="173"/>
      <c r="V274" s="173"/>
      <c r="W274" s="173"/>
    </row>
    <row r="275" spans="2:23" x14ac:dyDescent="0.35">
      <c r="B275" s="170">
        <f t="shared" si="30"/>
        <v>0</v>
      </c>
      <c r="C275" s="188">
        <f t="shared" si="27"/>
        <v>0</v>
      </c>
      <c r="D275" s="189">
        <f t="shared" si="28"/>
        <v>0</v>
      </c>
      <c r="E275" s="192">
        <f t="shared" si="33"/>
        <v>0</v>
      </c>
      <c r="F275" s="268">
        <f t="shared" si="29"/>
        <v>0</v>
      </c>
      <c r="G275" s="268"/>
      <c r="H275" s="161">
        <f t="shared" si="31"/>
        <v>0</v>
      </c>
      <c r="I275" s="177">
        <f t="shared" si="32"/>
        <v>0</v>
      </c>
      <c r="J275" s="200"/>
      <c r="K275" s="200"/>
      <c r="L275" s="173"/>
      <c r="M275" s="173"/>
      <c r="N275" s="173"/>
      <c r="O275" s="173"/>
      <c r="P275" s="173"/>
      <c r="Q275" s="173"/>
      <c r="R275" s="173"/>
      <c r="S275" s="173"/>
      <c r="T275" s="173"/>
      <c r="U275" s="173"/>
      <c r="V275" s="173"/>
      <c r="W275" s="173"/>
    </row>
    <row r="276" spans="2:23" x14ac:dyDescent="0.35">
      <c r="B276" s="170">
        <f t="shared" si="30"/>
        <v>0</v>
      </c>
      <c r="C276" s="188">
        <f t="shared" si="27"/>
        <v>0</v>
      </c>
      <c r="D276" s="189">
        <f t="shared" si="28"/>
        <v>0</v>
      </c>
      <c r="E276" s="192">
        <f t="shared" si="33"/>
        <v>0</v>
      </c>
      <c r="F276" s="268">
        <f t="shared" si="29"/>
        <v>0</v>
      </c>
      <c r="G276" s="268"/>
      <c r="H276" s="161">
        <f t="shared" si="31"/>
        <v>0</v>
      </c>
      <c r="I276" s="177">
        <f t="shared" si="32"/>
        <v>0</v>
      </c>
      <c r="J276" s="200"/>
      <c r="K276" s="200"/>
      <c r="L276" s="173"/>
      <c r="M276" s="173"/>
      <c r="N276" s="173"/>
      <c r="O276" s="173"/>
      <c r="P276" s="173"/>
      <c r="Q276" s="173"/>
      <c r="R276" s="173"/>
      <c r="S276" s="173"/>
      <c r="T276" s="173"/>
      <c r="U276" s="173"/>
      <c r="V276" s="173"/>
      <c r="W276" s="173"/>
    </row>
    <row r="277" spans="2:23" x14ac:dyDescent="0.35">
      <c r="B277" s="170">
        <f t="shared" si="30"/>
        <v>0</v>
      </c>
      <c r="C277" s="188">
        <f t="shared" si="27"/>
        <v>0</v>
      </c>
      <c r="D277" s="189">
        <f t="shared" si="28"/>
        <v>0</v>
      </c>
      <c r="E277" s="192">
        <f t="shared" si="33"/>
        <v>0</v>
      </c>
      <c r="F277" s="268">
        <f t="shared" si="29"/>
        <v>0</v>
      </c>
      <c r="G277" s="268"/>
      <c r="H277" s="161">
        <f t="shared" si="31"/>
        <v>0</v>
      </c>
      <c r="I277" s="177">
        <f t="shared" si="32"/>
        <v>0</v>
      </c>
      <c r="J277" s="200"/>
      <c r="K277" s="200"/>
      <c r="L277" s="173"/>
      <c r="M277" s="173"/>
      <c r="N277" s="173"/>
      <c r="O277" s="173"/>
      <c r="P277" s="173"/>
      <c r="Q277" s="173"/>
      <c r="R277" s="173"/>
      <c r="S277" s="173"/>
      <c r="T277" s="173"/>
      <c r="U277" s="173"/>
      <c r="V277" s="173"/>
      <c r="W277" s="173"/>
    </row>
    <row r="278" spans="2:23" x14ac:dyDescent="0.35">
      <c r="B278" s="170">
        <f t="shared" si="30"/>
        <v>0</v>
      </c>
      <c r="C278" s="188">
        <f t="shared" ref="C278:C341" si="34">IF($E$8="SC-44",     IF(B278=1117+$E$15,    0.0014,       IF(B278=1091.6+$E$15,   0.004,        IF(B278=1066.2+$E$15,    0.0082,       IF(B278=1040.8+$E$15,   0.0117,        IF(B278=1015.4+$E$15,   0.0173,        IF(B278=990+$E$15,   0.0248,       IF(B278=964.6+$E$15,    0.0299,      IF(B278=939.2+$E$15,   0.0339,        IF(B278=913.8+$E$15,    0.0374,         IF(B278=888.4+$E$15,    0.0406,       IF(B278=863+$E$15,    0.0434,        IF(B278=837.6+$E$15,    0.0465,       IF(B278=812.2+$E$15,    0.0488,       IF(B278=786.8+$E$15,    0.0509,      IF(B278=761.4+$E$15,    0.0528,        IF(B278=736+$E$15,    0.0544,         IF(B278=710.6+$E$15,    0.056,       IF(B278=685.2+$E$15,   0.0574,        IF(B278=659.8+$E$15,    0.0588,       IF(B278=634.4+$E$15,   0.0602,       IF(B278=609+$E$15,    0.0616,      IF(B278=583.6+$E$15,    0.063,        IF(B278=558.2+$E$15,    0.064,        IF(B278=532.8+$E$15,    0.0654,        IF(B278=507.4+$E$15,    0.0663,        IF(B278=482+$E$15,    0.067,       IF(B278=456.6+$E$15,     0.0682,       IF(B278=431.2+$E$15,     0.0689,      IF(B278=405.8+$E$15,     0.0696,        IF(B278=380.4+$E$15,   0.0703,        IF(B278=355+$E$15,    0.0712,      IF(B278=329.6+$E$15,     0.0717,        IF(B278=304.2+$E$15,    0.0726,       IF(B278=278.8+$E$15,     0.0731,       IF(B278=253.4+$E$15,    0.0738,      IF(B278=228+$E$15,   0.0745,        IF(B278=202.6+$E$15,     0.0752,        IF(B278=177.2+$E$15,     0.0757,      IF(B278=151.8+$E$15,     0.0761,        IF(B278=126.4+$E$15,    0.0773,       IF(B278=101+$E$15,     0.0799,        IF(B278=75.6+$E$15,     0.0806,       IF(B278=50.2+$E$15,     0.08822,        IF(B278=24.8+$E$15,     0.0841,        0)))))))))))))))))))))))))))))))))))))))))))),                IF($E$8="SC-34W",     IF(B278=863+$E$15,       0.0125,      IF(B278=837.6+$E$15,      0.0149,      IF(B278=812.2+$E$15,        0.0228,        IF(B278=786.8+$E$15,       0.0303,      IF(B278=761.4+$E$15,    0.0352,     IF(B278=736+$E$15,    0.0394,     IF(B278=710.6+$E$15,    0.0431,    IF(B278=685.2+$E$15,   0.0462,     IF(B278=659.8+$E$15,  0.0489,      IF(B278=634.4+$E$15,   0.0516,     IF(B278=609+$E$15,   0.0538,     IF(B278=583.6+$E$15,   0.0558,     IF(B278=558.2+$E$15,   0.0577,    IF(B278=532.8+$E$15,       0.0597,    IF(B278=507.4+$E$15,   0.0612,   IF(B278=482+$E$15,  0.0626,    IF(B278=456.6+$E$15,   0.0641,    IF(B278=431.2+$E$15,   0.0656,    IF(B278=405.8+$E$15,   0.0666,      IF(B278=380.4+$E$15,   0.0675,    IF(B278=355+$E$15,   0.0685,    IF(B278=329.6+$E$15,   0.0697,     IF(B278=304.2+$E$15,    0.0705,   IF(B278=278.8+$E$15,   0.0712,    IF(B278=253.4+$E$15,     0.0719,     IF(B278=228+$E$15,    0.0729,     IF(B278=202.6+$E$15,     0.0736,     IF(B278=177.2+$E$15,    0.0741,    IF(B278=151.8+$E$15,    0.0751,    IF(B278=126.4+$E$15,    0.0756,     IF(B278=101+$E$15,    0.0761,     IF(B278=75.6+$E$15,     0.0771,        IF(B278=50.2+$E$15,     0.0785,        IF(B278=24.8+$E$15,    0.0783,        0)))))))))))))))))))))))))))))))))),                        IF($E$8="SC-34E",      IF(B278=863+$E$15,    0.0125,         IF(B278=837.6+$E$15,    0.0153,         IF(B278=812.2+$E$15,    0.0233,           IF(B278=786.8+$E$15,   0.031,      IF(B278=761.4+$E$15,    0.036,     IF(B278=736+$E$15,    0.0403,     IF(B278=710.6+$E$15,    0.044,    IF(B278=685.2+$E$15,   0.0473,     IF(B278=659.8+$E$15,  0.05,      IF(B278=634.4+$E$15,   0.0528,     IF(B278=609+$E$15,   0.055,     IF(B278=583.6+$E$15,   0.057,     IF(B278=558.2+$E$15,   0.059,    IF(B278=532.8+$E$15,       0.061,    IF(B278=507.4+$E$15,   0.0625,   IF(B278=482+$E$15,  0.064,    IF(B278=456.6+$E$15,   0.0655,    IF(B278=431.2+$E$15,   0.067,    IF(B278=405.8+$E$15,   0.068,      IF(B278=380.4+$E$15,   0.069,    IF(B278=355+$E$15,   0.07,    IF(B278=329.6+$E$15,   0.0713,     IF(B278=304.2+$E$15,    0.0721,   IF(B278=278.8+$E$15,   0.0728,    IF(B278=253.4+$E$15,     0.0736,     IF(B278=228+$E$15,    0.0746,     IF(B278=202.6+$E$15,     0.0753,     IF(B278=177.2+$E$15,    0.0758,    IF(B278=151.8+$E$15,    0.0768,    IF(B278=126.4+$E$15,    0.0773,     IF(B278=101+$E$15,    0.0778,     IF(B278=75.6+$E$15,     0.0788,        IF(B278=50.2+$E$15,     0.0803,        IF(B278=24.8+$E$15,    0.0801,        0)))))))))))))))))))))))))))))))))),                    IF(B278=456.6+$E$15,   0.0017,    IF(B278=431.2+$E$15,   0.0064,    IF(B278=405.8+$E$15,   0.0118,      IF(B278=380.4+$E$15,   0.0193,    IF(B278=355+$E$15,   0.0248,    IF(B278=329.6+$E$15,   0.0287,     IF(B278=304.2+$E$15,    0.0317,   IF(B278=278.8+$E$15,   0.0342,    IF(B278=253.4+$E$15,     0.0361,     IF(B278=228+$E$15,    0.0379,     IF(B278=202.6+$E$15,     0.0394,     IF(B278=177.2+$E$15,    0.0408,    IF(B278=151.8+$E$15,    0.042,    IF(B278=126.4+$E$15,    0.0431,     IF(B278=101+$E$15,    0.0443,     IF(B278=75.6+$E$15,     0.0455,        IF(B278=50.2+$E$15,     0.0468,        IF(B278=24.8+$E$15,    0.0496,        0)))))))))))))))))))))</f>
        <v>0</v>
      </c>
      <c r="D278" s="189">
        <f t="shared" ref="D278:D341" si="35">IF($B278&gt;0,$C278*$E$11,0)</f>
        <v>0</v>
      </c>
      <c r="E278" s="192">
        <f t="shared" si="33"/>
        <v>0</v>
      </c>
      <c r="F278" s="268">
        <f t="shared" ref="F278:F341" si="36">$E278+$D278</f>
        <v>0</v>
      </c>
      <c r="G278" s="268"/>
      <c r="H278" s="161">
        <f t="shared" si="31"/>
        <v>0</v>
      </c>
      <c r="I278" s="177">
        <f t="shared" si="32"/>
        <v>0</v>
      </c>
      <c r="J278" s="200"/>
      <c r="K278" s="200"/>
      <c r="L278" s="173"/>
      <c r="M278" s="173"/>
      <c r="N278" s="173"/>
      <c r="O278" s="173"/>
      <c r="P278" s="173"/>
      <c r="Q278" s="173"/>
      <c r="R278" s="173"/>
      <c r="S278" s="173"/>
      <c r="T278" s="173"/>
      <c r="U278" s="173"/>
      <c r="V278" s="173"/>
      <c r="W278" s="173"/>
    </row>
    <row r="279" spans="2:23" x14ac:dyDescent="0.35">
      <c r="B279" s="170">
        <f t="shared" ref="B279:B342" si="37">IF($B278&gt;($P$10+$E$15+25.4),$B278-25.4,IF(AND($B278&gt;($P$10+$E$15),$B278&lt;=($P$10+$E$15+25.4)),($P$10+$E$15),IF(AND($B278&lt;=($P$10+$E$15),$B278&gt;($E$15+25.4)),$B278-25.4,IF(AND($B278&gt;$E$15,$B278&lt;=($E$15+25.4)),$E$15,IF(AND($B278&gt;25.4,$B278&lt;=$E$15),$B278-25.4,0)))))</f>
        <v>0</v>
      </c>
      <c r="C279" s="188">
        <f t="shared" si="34"/>
        <v>0</v>
      </c>
      <c r="D279" s="189">
        <f t="shared" si="35"/>
        <v>0</v>
      </c>
      <c r="E279" s="192">
        <f t="shared" si="33"/>
        <v>0</v>
      </c>
      <c r="F279" s="268">
        <f t="shared" si="36"/>
        <v>0</v>
      </c>
      <c r="G279" s="268"/>
      <c r="H279" s="161">
        <f t="shared" ref="H279:H342" si="38">IF($H280&gt;0,H280+F279,F279)</f>
        <v>0</v>
      </c>
      <c r="I279" s="177">
        <f t="shared" si="32"/>
        <v>0</v>
      </c>
      <c r="J279" s="200"/>
      <c r="K279" s="200"/>
      <c r="L279" s="173"/>
      <c r="M279" s="173"/>
      <c r="N279" s="173"/>
      <c r="O279" s="173"/>
      <c r="P279" s="173"/>
      <c r="Q279" s="173"/>
      <c r="R279" s="173"/>
      <c r="S279" s="173"/>
      <c r="T279" s="173"/>
      <c r="U279" s="173"/>
      <c r="V279" s="173"/>
      <c r="W279" s="173"/>
    </row>
    <row r="280" spans="2:23" x14ac:dyDescent="0.35">
      <c r="B280" s="170">
        <f t="shared" si="37"/>
        <v>0</v>
      </c>
      <c r="C280" s="188">
        <f t="shared" si="34"/>
        <v>0</v>
      </c>
      <c r="D280" s="189">
        <f t="shared" si="35"/>
        <v>0</v>
      </c>
      <c r="E280" s="192">
        <f t="shared" si="33"/>
        <v>0</v>
      </c>
      <c r="F280" s="268">
        <f t="shared" si="36"/>
        <v>0</v>
      </c>
      <c r="G280" s="268"/>
      <c r="H280" s="161">
        <f t="shared" si="38"/>
        <v>0</v>
      </c>
      <c r="I280" s="177">
        <f t="shared" ref="I280:I343" si="39">IF($B280&gt;0,$E$13+($B280/1000),0)</f>
        <v>0</v>
      </c>
      <c r="J280" s="200"/>
      <c r="K280" s="200"/>
      <c r="L280" s="173"/>
      <c r="M280" s="173"/>
      <c r="N280" s="173"/>
      <c r="O280" s="173"/>
      <c r="P280" s="173"/>
      <c r="Q280" s="173"/>
      <c r="R280" s="173"/>
      <c r="S280" s="173"/>
      <c r="T280" s="173"/>
      <c r="U280" s="173"/>
      <c r="V280" s="173"/>
      <c r="W280" s="173"/>
    </row>
    <row r="281" spans="2:23" x14ac:dyDescent="0.35">
      <c r="B281" s="170">
        <f t="shared" si="37"/>
        <v>0</v>
      </c>
      <c r="C281" s="188">
        <f t="shared" si="34"/>
        <v>0</v>
      </c>
      <c r="D281" s="189">
        <f t="shared" si="35"/>
        <v>0</v>
      </c>
      <c r="E281" s="192">
        <f t="shared" si="33"/>
        <v>0</v>
      </c>
      <c r="F281" s="268">
        <f t="shared" si="36"/>
        <v>0</v>
      </c>
      <c r="G281" s="268"/>
      <c r="H281" s="161">
        <f t="shared" si="38"/>
        <v>0</v>
      </c>
      <c r="I281" s="177">
        <f t="shared" si="39"/>
        <v>0</v>
      </c>
      <c r="J281" s="200"/>
      <c r="K281" s="200"/>
      <c r="L281" s="173"/>
      <c r="M281" s="173"/>
      <c r="N281" s="173"/>
      <c r="O281" s="173"/>
      <c r="P281" s="173"/>
      <c r="Q281" s="173"/>
      <c r="R281" s="173"/>
      <c r="S281" s="173"/>
      <c r="T281" s="173"/>
      <c r="U281" s="173"/>
      <c r="V281" s="173"/>
      <c r="W281" s="173"/>
    </row>
    <row r="282" spans="2:23" x14ac:dyDescent="0.35">
      <c r="B282" s="170">
        <f t="shared" si="37"/>
        <v>0</v>
      </c>
      <c r="C282" s="188">
        <f t="shared" si="34"/>
        <v>0</v>
      </c>
      <c r="D282" s="189">
        <f t="shared" si="35"/>
        <v>0</v>
      </c>
      <c r="E282" s="192">
        <f t="shared" si="33"/>
        <v>0</v>
      </c>
      <c r="F282" s="268">
        <f t="shared" si="36"/>
        <v>0</v>
      </c>
      <c r="G282" s="268"/>
      <c r="H282" s="161">
        <f t="shared" si="38"/>
        <v>0</v>
      </c>
      <c r="I282" s="177">
        <f t="shared" si="39"/>
        <v>0</v>
      </c>
      <c r="J282" s="200"/>
      <c r="K282" s="200"/>
      <c r="L282" s="173"/>
      <c r="M282" s="173"/>
      <c r="N282" s="173"/>
      <c r="O282" s="173"/>
      <c r="P282" s="173"/>
      <c r="Q282" s="173"/>
      <c r="R282" s="173"/>
      <c r="S282" s="173"/>
      <c r="T282" s="173"/>
      <c r="U282" s="173"/>
      <c r="V282" s="173"/>
      <c r="W282" s="173"/>
    </row>
    <row r="283" spans="2:23" x14ac:dyDescent="0.35">
      <c r="B283" s="170">
        <f t="shared" si="37"/>
        <v>0</v>
      </c>
      <c r="C283" s="188">
        <f t="shared" si="34"/>
        <v>0</v>
      </c>
      <c r="D283" s="189">
        <f t="shared" si="35"/>
        <v>0</v>
      </c>
      <c r="E283" s="192">
        <f t="shared" si="33"/>
        <v>0</v>
      </c>
      <c r="F283" s="268">
        <f t="shared" si="36"/>
        <v>0</v>
      </c>
      <c r="G283" s="268"/>
      <c r="H283" s="161">
        <f t="shared" si="38"/>
        <v>0</v>
      </c>
      <c r="I283" s="177">
        <f t="shared" si="39"/>
        <v>0</v>
      </c>
      <c r="J283" s="200"/>
      <c r="K283" s="200"/>
      <c r="L283" s="173"/>
      <c r="M283" s="173"/>
      <c r="N283" s="173"/>
      <c r="O283" s="173"/>
      <c r="P283" s="173"/>
      <c r="Q283" s="173"/>
      <c r="R283" s="173"/>
      <c r="S283" s="173"/>
      <c r="T283" s="173"/>
      <c r="U283" s="173"/>
      <c r="V283" s="173"/>
      <c r="W283" s="173"/>
    </row>
    <row r="284" spans="2:23" x14ac:dyDescent="0.35">
      <c r="B284" s="170">
        <f t="shared" si="37"/>
        <v>0</v>
      </c>
      <c r="C284" s="188">
        <f t="shared" si="34"/>
        <v>0</v>
      </c>
      <c r="D284" s="189">
        <f t="shared" si="35"/>
        <v>0</v>
      </c>
      <c r="E284" s="192">
        <f t="shared" si="33"/>
        <v>0</v>
      </c>
      <c r="F284" s="268">
        <f t="shared" si="36"/>
        <v>0</v>
      </c>
      <c r="G284" s="268"/>
      <c r="H284" s="161">
        <f t="shared" si="38"/>
        <v>0</v>
      </c>
      <c r="I284" s="177">
        <f t="shared" si="39"/>
        <v>0</v>
      </c>
      <c r="J284" s="200"/>
      <c r="K284" s="200"/>
      <c r="L284" s="173"/>
      <c r="M284" s="173"/>
      <c r="N284" s="173"/>
      <c r="O284" s="173"/>
      <c r="P284" s="173"/>
      <c r="Q284" s="173"/>
      <c r="R284" s="173"/>
      <c r="S284" s="173"/>
      <c r="T284" s="173"/>
      <c r="U284" s="173"/>
      <c r="V284" s="173"/>
      <c r="W284" s="173"/>
    </row>
    <row r="285" spans="2:23" x14ac:dyDescent="0.35">
      <c r="B285" s="170">
        <f t="shared" si="37"/>
        <v>0</v>
      </c>
      <c r="C285" s="188">
        <f t="shared" si="34"/>
        <v>0</v>
      </c>
      <c r="D285" s="189">
        <f t="shared" si="35"/>
        <v>0</v>
      </c>
      <c r="E285" s="192">
        <f t="shared" si="33"/>
        <v>0</v>
      </c>
      <c r="F285" s="268">
        <f t="shared" si="36"/>
        <v>0</v>
      </c>
      <c r="G285" s="268"/>
      <c r="H285" s="161">
        <f t="shared" si="38"/>
        <v>0</v>
      </c>
      <c r="I285" s="177">
        <f t="shared" si="39"/>
        <v>0</v>
      </c>
      <c r="J285" s="200"/>
      <c r="K285" s="200"/>
      <c r="L285" s="173"/>
      <c r="M285" s="173"/>
      <c r="N285" s="173"/>
      <c r="O285" s="173"/>
      <c r="P285" s="173"/>
      <c r="Q285" s="173"/>
      <c r="R285" s="173"/>
      <c r="S285" s="173"/>
      <c r="T285" s="173"/>
      <c r="U285" s="173"/>
      <c r="V285" s="173"/>
      <c r="W285" s="173"/>
    </row>
    <row r="286" spans="2:23" x14ac:dyDescent="0.35">
      <c r="B286" s="170">
        <f t="shared" si="37"/>
        <v>0</v>
      </c>
      <c r="C286" s="188">
        <f t="shared" si="34"/>
        <v>0</v>
      </c>
      <c r="D286" s="189">
        <f t="shared" si="35"/>
        <v>0</v>
      </c>
      <c r="E286" s="192">
        <f t="shared" si="33"/>
        <v>0</v>
      </c>
      <c r="F286" s="268">
        <f t="shared" si="36"/>
        <v>0</v>
      </c>
      <c r="G286" s="268"/>
      <c r="H286" s="161">
        <f t="shared" si="38"/>
        <v>0</v>
      </c>
      <c r="I286" s="177">
        <f t="shared" si="39"/>
        <v>0</v>
      </c>
      <c r="J286" s="200"/>
      <c r="K286" s="200"/>
      <c r="L286" s="173"/>
      <c r="M286" s="173"/>
      <c r="N286" s="173"/>
      <c r="O286" s="173"/>
      <c r="P286" s="173"/>
      <c r="Q286" s="173"/>
      <c r="R286" s="173"/>
      <c r="S286" s="173"/>
      <c r="T286" s="173"/>
      <c r="U286" s="173"/>
      <c r="V286" s="173"/>
      <c r="W286" s="173"/>
    </row>
    <row r="287" spans="2:23" x14ac:dyDescent="0.35">
      <c r="B287" s="170">
        <f t="shared" si="37"/>
        <v>0</v>
      </c>
      <c r="C287" s="188">
        <f t="shared" si="34"/>
        <v>0</v>
      </c>
      <c r="D287" s="189">
        <f t="shared" si="35"/>
        <v>0</v>
      </c>
      <c r="E287" s="192">
        <f t="shared" si="33"/>
        <v>0</v>
      </c>
      <c r="F287" s="268">
        <f t="shared" si="36"/>
        <v>0</v>
      </c>
      <c r="G287" s="268"/>
      <c r="H287" s="161">
        <f t="shared" si="38"/>
        <v>0</v>
      </c>
      <c r="I287" s="177">
        <f t="shared" si="39"/>
        <v>0</v>
      </c>
      <c r="J287" s="200"/>
      <c r="K287" s="200"/>
      <c r="L287" s="173"/>
      <c r="M287" s="173"/>
      <c r="N287" s="173"/>
      <c r="O287" s="173"/>
      <c r="P287" s="173"/>
      <c r="Q287" s="173"/>
      <c r="R287" s="173"/>
      <c r="S287" s="173"/>
      <c r="T287" s="173"/>
      <c r="U287" s="173"/>
      <c r="V287" s="173"/>
      <c r="W287" s="173"/>
    </row>
    <row r="288" spans="2:23" x14ac:dyDescent="0.35">
      <c r="B288" s="170">
        <f t="shared" si="37"/>
        <v>0</v>
      </c>
      <c r="C288" s="188">
        <f t="shared" si="34"/>
        <v>0</v>
      </c>
      <c r="D288" s="189">
        <f t="shared" si="35"/>
        <v>0</v>
      </c>
      <c r="E288" s="192">
        <f t="shared" si="33"/>
        <v>0</v>
      </c>
      <c r="F288" s="268">
        <f t="shared" si="36"/>
        <v>0</v>
      </c>
      <c r="G288" s="268"/>
      <c r="H288" s="161">
        <f t="shared" si="38"/>
        <v>0</v>
      </c>
      <c r="I288" s="177">
        <f t="shared" si="39"/>
        <v>0</v>
      </c>
      <c r="J288" s="200"/>
      <c r="K288" s="200"/>
      <c r="L288" s="173"/>
      <c r="M288" s="173"/>
      <c r="N288" s="173"/>
      <c r="O288" s="173"/>
      <c r="P288" s="173"/>
      <c r="Q288" s="173"/>
      <c r="R288" s="173"/>
      <c r="S288" s="173"/>
      <c r="T288" s="173"/>
      <c r="U288" s="173"/>
      <c r="V288" s="173"/>
      <c r="W288" s="173"/>
    </row>
    <row r="289" spans="2:23" x14ac:dyDescent="0.35">
      <c r="B289" s="170">
        <f t="shared" si="37"/>
        <v>0</v>
      </c>
      <c r="C289" s="188">
        <f t="shared" si="34"/>
        <v>0</v>
      </c>
      <c r="D289" s="189">
        <f t="shared" si="35"/>
        <v>0</v>
      </c>
      <c r="E289" s="192">
        <f t="shared" si="33"/>
        <v>0</v>
      </c>
      <c r="F289" s="268">
        <f t="shared" si="36"/>
        <v>0</v>
      </c>
      <c r="G289" s="268"/>
      <c r="H289" s="161">
        <f t="shared" si="38"/>
        <v>0</v>
      </c>
      <c r="I289" s="177">
        <f t="shared" si="39"/>
        <v>0</v>
      </c>
      <c r="J289" s="200"/>
      <c r="K289" s="200"/>
      <c r="L289" s="173"/>
      <c r="M289" s="173"/>
      <c r="N289" s="173"/>
      <c r="O289" s="173"/>
      <c r="P289" s="173"/>
      <c r="Q289" s="173"/>
      <c r="R289" s="173"/>
      <c r="S289" s="173"/>
      <c r="T289" s="173"/>
      <c r="U289" s="173"/>
      <c r="V289" s="173"/>
      <c r="W289" s="173"/>
    </row>
    <row r="290" spans="2:23" x14ac:dyDescent="0.35">
      <c r="B290" s="170">
        <f t="shared" si="37"/>
        <v>0</v>
      </c>
      <c r="C290" s="188">
        <f t="shared" si="34"/>
        <v>0</v>
      </c>
      <c r="D290" s="189">
        <f t="shared" si="35"/>
        <v>0</v>
      </c>
      <c r="E290" s="192">
        <f t="shared" si="33"/>
        <v>0</v>
      </c>
      <c r="F290" s="268">
        <f t="shared" si="36"/>
        <v>0</v>
      </c>
      <c r="G290" s="268"/>
      <c r="H290" s="161">
        <f t="shared" si="38"/>
        <v>0</v>
      </c>
      <c r="I290" s="177">
        <f t="shared" si="39"/>
        <v>0</v>
      </c>
      <c r="J290" s="200"/>
      <c r="K290" s="200"/>
      <c r="L290" s="173"/>
      <c r="M290" s="173"/>
      <c r="N290" s="173"/>
      <c r="O290" s="173"/>
      <c r="P290" s="173"/>
      <c r="Q290" s="173"/>
      <c r="R290" s="173"/>
      <c r="S290" s="173"/>
      <c r="T290" s="173"/>
      <c r="U290" s="173"/>
      <c r="V290" s="173"/>
      <c r="W290" s="173"/>
    </row>
    <row r="291" spans="2:23" x14ac:dyDescent="0.35">
      <c r="B291" s="170">
        <f t="shared" si="37"/>
        <v>0</v>
      </c>
      <c r="C291" s="188">
        <f t="shared" si="34"/>
        <v>0</v>
      </c>
      <c r="D291" s="189">
        <f t="shared" si="35"/>
        <v>0</v>
      </c>
      <c r="E291" s="192">
        <f t="shared" si="33"/>
        <v>0</v>
      </c>
      <c r="F291" s="268">
        <f t="shared" si="36"/>
        <v>0</v>
      </c>
      <c r="G291" s="268"/>
      <c r="H291" s="161">
        <f t="shared" si="38"/>
        <v>0</v>
      </c>
      <c r="I291" s="177">
        <f t="shared" si="39"/>
        <v>0</v>
      </c>
      <c r="J291" s="200"/>
      <c r="K291" s="200"/>
      <c r="L291" s="173"/>
      <c r="M291" s="173"/>
      <c r="N291" s="173"/>
      <c r="O291" s="173"/>
      <c r="P291" s="173"/>
      <c r="Q291" s="173"/>
      <c r="R291" s="173"/>
      <c r="S291" s="173"/>
      <c r="T291" s="173"/>
      <c r="U291" s="173"/>
      <c r="V291" s="173"/>
      <c r="W291" s="173"/>
    </row>
    <row r="292" spans="2:23" x14ac:dyDescent="0.35">
      <c r="B292" s="170">
        <f t="shared" si="37"/>
        <v>0</v>
      </c>
      <c r="C292" s="188">
        <f t="shared" si="34"/>
        <v>0</v>
      </c>
      <c r="D292" s="189">
        <f t="shared" si="35"/>
        <v>0</v>
      </c>
      <c r="E292" s="192">
        <f t="shared" si="33"/>
        <v>0</v>
      </c>
      <c r="F292" s="268">
        <f t="shared" si="36"/>
        <v>0</v>
      </c>
      <c r="G292" s="268"/>
      <c r="H292" s="161">
        <f t="shared" si="38"/>
        <v>0</v>
      </c>
      <c r="I292" s="177">
        <f t="shared" si="39"/>
        <v>0</v>
      </c>
      <c r="J292" s="200"/>
      <c r="K292" s="200"/>
      <c r="L292" s="173"/>
      <c r="M292" s="173"/>
      <c r="N292" s="173"/>
      <c r="O292" s="173"/>
      <c r="P292" s="173"/>
      <c r="Q292" s="173"/>
      <c r="R292" s="173"/>
      <c r="S292" s="173"/>
      <c r="T292" s="173"/>
      <c r="U292" s="173"/>
      <c r="V292" s="173"/>
      <c r="W292" s="173"/>
    </row>
    <row r="293" spans="2:23" x14ac:dyDescent="0.35">
      <c r="B293" s="170">
        <f t="shared" si="37"/>
        <v>0</v>
      </c>
      <c r="C293" s="188">
        <f t="shared" si="34"/>
        <v>0</v>
      </c>
      <c r="D293" s="189">
        <f t="shared" si="35"/>
        <v>0</v>
      </c>
      <c r="E293" s="192">
        <f t="shared" si="33"/>
        <v>0</v>
      </c>
      <c r="F293" s="268">
        <f t="shared" si="36"/>
        <v>0</v>
      </c>
      <c r="G293" s="268"/>
      <c r="H293" s="161">
        <f t="shared" si="38"/>
        <v>0</v>
      </c>
      <c r="I293" s="177">
        <f t="shared" si="39"/>
        <v>0</v>
      </c>
      <c r="J293" s="200"/>
      <c r="K293" s="200"/>
      <c r="L293" s="173"/>
      <c r="M293" s="173"/>
      <c r="N293" s="173"/>
      <c r="O293" s="173"/>
      <c r="P293" s="173"/>
      <c r="Q293" s="173"/>
      <c r="R293" s="173"/>
      <c r="S293" s="173"/>
      <c r="T293" s="173"/>
      <c r="U293" s="173"/>
      <c r="V293" s="173"/>
      <c r="W293" s="173"/>
    </row>
    <row r="294" spans="2:23" x14ac:dyDescent="0.35">
      <c r="B294" s="170">
        <f t="shared" si="37"/>
        <v>0</v>
      </c>
      <c r="C294" s="188">
        <f t="shared" si="34"/>
        <v>0</v>
      </c>
      <c r="D294" s="189">
        <f t="shared" si="35"/>
        <v>0</v>
      </c>
      <c r="E294" s="192">
        <f t="shared" si="33"/>
        <v>0</v>
      </c>
      <c r="F294" s="268">
        <f t="shared" si="36"/>
        <v>0</v>
      </c>
      <c r="G294" s="268"/>
      <c r="H294" s="161">
        <f t="shared" si="38"/>
        <v>0</v>
      </c>
      <c r="I294" s="177">
        <f t="shared" si="39"/>
        <v>0</v>
      </c>
      <c r="J294" s="200"/>
      <c r="K294" s="200"/>
      <c r="L294" s="173"/>
      <c r="M294" s="173"/>
      <c r="N294" s="173"/>
      <c r="O294" s="173"/>
      <c r="P294" s="173"/>
      <c r="Q294" s="173"/>
      <c r="R294" s="173"/>
      <c r="S294" s="173"/>
      <c r="T294" s="173"/>
      <c r="U294" s="173"/>
      <c r="V294" s="173"/>
      <c r="W294" s="173"/>
    </row>
    <row r="295" spans="2:23" x14ac:dyDescent="0.35">
      <c r="B295" s="170">
        <f t="shared" si="37"/>
        <v>0</v>
      </c>
      <c r="C295" s="188">
        <f t="shared" si="34"/>
        <v>0</v>
      </c>
      <c r="D295" s="189">
        <f t="shared" si="35"/>
        <v>0</v>
      </c>
      <c r="E295" s="192">
        <f t="shared" si="33"/>
        <v>0</v>
      </c>
      <c r="F295" s="268">
        <f t="shared" si="36"/>
        <v>0</v>
      </c>
      <c r="G295" s="268"/>
      <c r="H295" s="161">
        <f t="shared" si="38"/>
        <v>0</v>
      </c>
      <c r="I295" s="177">
        <f t="shared" si="39"/>
        <v>0</v>
      </c>
      <c r="J295" s="200"/>
      <c r="K295" s="200"/>
      <c r="L295" s="173"/>
      <c r="M295" s="173"/>
      <c r="N295" s="173"/>
      <c r="O295" s="173"/>
      <c r="P295" s="173"/>
      <c r="Q295" s="173"/>
      <c r="R295" s="173"/>
      <c r="S295" s="173"/>
      <c r="T295" s="173"/>
      <c r="U295" s="173"/>
      <c r="V295" s="173"/>
      <c r="W295" s="173"/>
    </row>
    <row r="296" spans="2:23" x14ac:dyDescent="0.35">
      <c r="B296" s="170">
        <f t="shared" si="37"/>
        <v>0</v>
      </c>
      <c r="C296" s="188">
        <f t="shared" si="34"/>
        <v>0</v>
      </c>
      <c r="D296" s="189">
        <f t="shared" si="35"/>
        <v>0</v>
      </c>
      <c r="E296" s="192">
        <f t="shared" si="33"/>
        <v>0</v>
      </c>
      <c r="F296" s="268">
        <f t="shared" si="36"/>
        <v>0</v>
      </c>
      <c r="G296" s="268"/>
      <c r="H296" s="161">
        <f t="shared" si="38"/>
        <v>0</v>
      </c>
      <c r="I296" s="177">
        <f t="shared" si="39"/>
        <v>0</v>
      </c>
      <c r="J296" s="200"/>
      <c r="K296" s="200"/>
      <c r="L296" s="173"/>
      <c r="M296" s="173"/>
      <c r="N296" s="173"/>
      <c r="O296" s="173"/>
      <c r="P296" s="173"/>
      <c r="Q296" s="173"/>
      <c r="R296" s="173"/>
      <c r="S296" s="173"/>
      <c r="T296" s="173"/>
      <c r="U296" s="173"/>
      <c r="V296" s="173"/>
      <c r="W296" s="173"/>
    </row>
    <row r="297" spans="2:23" x14ac:dyDescent="0.35">
      <c r="B297" s="170">
        <f t="shared" si="37"/>
        <v>0</v>
      </c>
      <c r="C297" s="188">
        <f t="shared" si="34"/>
        <v>0</v>
      </c>
      <c r="D297" s="189">
        <f t="shared" si="35"/>
        <v>0</v>
      </c>
      <c r="E297" s="192">
        <f t="shared" si="33"/>
        <v>0</v>
      </c>
      <c r="F297" s="268">
        <f t="shared" si="36"/>
        <v>0</v>
      </c>
      <c r="G297" s="268"/>
      <c r="H297" s="161">
        <f t="shared" si="38"/>
        <v>0</v>
      </c>
      <c r="I297" s="177">
        <f t="shared" si="39"/>
        <v>0</v>
      </c>
      <c r="J297" s="200"/>
      <c r="K297" s="200"/>
      <c r="L297" s="173"/>
      <c r="M297" s="173"/>
      <c r="N297" s="173"/>
      <c r="O297" s="173"/>
      <c r="P297" s="173"/>
      <c r="Q297" s="173"/>
      <c r="R297" s="173"/>
      <c r="S297" s="173"/>
      <c r="T297" s="173"/>
      <c r="U297" s="173"/>
      <c r="V297" s="173"/>
      <c r="W297" s="173"/>
    </row>
    <row r="298" spans="2:23" x14ac:dyDescent="0.35">
      <c r="B298" s="170">
        <f t="shared" si="37"/>
        <v>0</v>
      </c>
      <c r="C298" s="188">
        <f t="shared" si="34"/>
        <v>0</v>
      </c>
      <c r="D298" s="189">
        <f t="shared" si="35"/>
        <v>0</v>
      </c>
      <c r="E298" s="192">
        <f t="shared" si="33"/>
        <v>0</v>
      </c>
      <c r="F298" s="268">
        <f t="shared" si="36"/>
        <v>0</v>
      </c>
      <c r="G298" s="268"/>
      <c r="H298" s="161">
        <f t="shared" si="38"/>
        <v>0</v>
      </c>
      <c r="I298" s="177">
        <f t="shared" si="39"/>
        <v>0</v>
      </c>
      <c r="J298" s="200"/>
      <c r="K298" s="200"/>
      <c r="L298" s="173"/>
      <c r="M298" s="173"/>
      <c r="N298" s="173"/>
      <c r="O298" s="173"/>
      <c r="P298" s="173"/>
      <c r="Q298" s="173"/>
      <c r="R298" s="173"/>
      <c r="S298" s="173"/>
      <c r="T298" s="173"/>
      <c r="U298" s="173"/>
      <c r="V298" s="173"/>
      <c r="W298" s="173"/>
    </row>
    <row r="299" spans="2:23" x14ac:dyDescent="0.35">
      <c r="B299" s="170">
        <f t="shared" si="37"/>
        <v>0</v>
      </c>
      <c r="C299" s="188">
        <f t="shared" si="34"/>
        <v>0</v>
      </c>
      <c r="D299" s="189">
        <f t="shared" si="35"/>
        <v>0</v>
      </c>
      <c r="E299" s="192">
        <f t="shared" si="33"/>
        <v>0</v>
      </c>
      <c r="F299" s="268">
        <f t="shared" si="36"/>
        <v>0</v>
      </c>
      <c r="G299" s="268"/>
      <c r="H299" s="161">
        <f t="shared" si="38"/>
        <v>0</v>
      </c>
      <c r="I299" s="177">
        <f t="shared" si="39"/>
        <v>0</v>
      </c>
      <c r="J299" s="200"/>
      <c r="K299" s="200"/>
      <c r="L299" s="173"/>
      <c r="M299" s="173"/>
      <c r="N299" s="173"/>
      <c r="O299" s="173"/>
      <c r="P299" s="173"/>
      <c r="Q299" s="173"/>
      <c r="R299" s="173"/>
      <c r="S299" s="173"/>
      <c r="T299" s="173"/>
      <c r="U299" s="173"/>
      <c r="V299" s="173"/>
      <c r="W299" s="173"/>
    </row>
    <row r="300" spans="2:23" x14ac:dyDescent="0.35">
      <c r="B300" s="170">
        <f t="shared" si="37"/>
        <v>0</v>
      </c>
      <c r="C300" s="188">
        <f t="shared" si="34"/>
        <v>0</v>
      </c>
      <c r="D300" s="189">
        <f t="shared" si="35"/>
        <v>0</v>
      </c>
      <c r="E300" s="192">
        <f t="shared" si="33"/>
        <v>0</v>
      </c>
      <c r="F300" s="268">
        <f t="shared" si="36"/>
        <v>0</v>
      </c>
      <c r="G300" s="268"/>
      <c r="H300" s="161">
        <f t="shared" si="38"/>
        <v>0</v>
      </c>
      <c r="I300" s="177">
        <f t="shared" si="39"/>
        <v>0</v>
      </c>
      <c r="J300" s="200"/>
      <c r="K300" s="200"/>
      <c r="L300" s="173"/>
      <c r="M300" s="173"/>
      <c r="N300" s="173"/>
      <c r="O300" s="173"/>
      <c r="P300" s="173"/>
      <c r="Q300" s="173"/>
      <c r="R300" s="173"/>
      <c r="S300" s="173"/>
      <c r="T300" s="173"/>
      <c r="U300" s="173"/>
      <c r="V300" s="173"/>
      <c r="W300" s="173"/>
    </row>
    <row r="301" spans="2:23" x14ac:dyDescent="0.35">
      <c r="B301" s="170">
        <f t="shared" si="37"/>
        <v>0</v>
      </c>
      <c r="C301" s="188">
        <f t="shared" si="34"/>
        <v>0</v>
      </c>
      <c r="D301" s="189">
        <f t="shared" si="35"/>
        <v>0</v>
      </c>
      <c r="E301" s="192">
        <f t="shared" si="33"/>
        <v>0</v>
      </c>
      <c r="F301" s="268">
        <f t="shared" si="36"/>
        <v>0</v>
      </c>
      <c r="G301" s="268"/>
      <c r="H301" s="161">
        <f t="shared" si="38"/>
        <v>0</v>
      </c>
      <c r="I301" s="177">
        <f t="shared" si="39"/>
        <v>0</v>
      </c>
      <c r="J301" s="200"/>
      <c r="K301" s="200"/>
      <c r="L301" s="173"/>
      <c r="M301" s="173"/>
      <c r="N301" s="173"/>
      <c r="O301" s="173"/>
      <c r="P301" s="173"/>
      <c r="Q301" s="173"/>
      <c r="R301" s="173"/>
      <c r="S301" s="173"/>
      <c r="T301" s="173"/>
      <c r="U301" s="173"/>
      <c r="V301" s="173"/>
      <c r="W301" s="173"/>
    </row>
    <row r="302" spans="2:23" x14ac:dyDescent="0.35">
      <c r="B302" s="170">
        <f t="shared" si="37"/>
        <v>0</v>
      </c>
      <c r="C302" s="188">
        <f t="shared" si="34"/>
        <v>0</v>
      </c>
      <c r="D302" s="189">
        <f t="shared" si="35"/>
        <v>0</v>
      </c>
      <c r="E302" s="192">
        <f t="shared" si="33"/>
        <v>0</v>
      </c>
      <c r="F302" s="268">
        <f t="shared" si="36"/>
        <v>0</v>
      </c>
      <c r="G302" s="268"/>
      <c r="H302" s="161">
        <f t="shared" si="38"/>
        <v>0</v>
      </c>
      <c r="I302" s="177">
        <f t="shared" si="39"/>
        <v>0</v>
      </c>
      <c r="J302" s="200"/>
      <c r="K302" s="200"/>
      <c r="L302" s="173"/>
      <c r="M302" s="173"/>
      <c r="N302" s="173"/>
      <c r="O302" s="173"/>
      <c r="P302" s="173"/>
      <c r="Q302" s="173"/>
      <c r="R302" s="173"/>
      <c r="S302" s="173"/>
      <c r="T302" s="173"/>
      <c r="U302" s="173"/>
      <c r="V302" s="173"/>
      <c r="W302" s="173"/>
    </row>
    <row r="303" spans="2:23" x14ac:dyDescent="0.35">
      <c r="B303" s="170">
        <f t="shared" si="37"/>
        <v>0</v>
      </c>
      <c r="C303" s="188">
        <f t="shared" si="34"/>
        <v>0</v>
      </c>
      <c r="D303" s="189">
        <f t="shared" si="35"/>
        <v>0</v>
      </c>
      <c r="E303" s="192">
        <f t="shared" si="33"/>
        <v>0</v>
      </c>
      <c r="F303" s="268">
        <f t="shared" si="36"/>
        <v>0</v>
      </c>
      <c r="G303" s="268"/>
      <c r="H303" s="161">
        <f t="shared" si="38"/>
        <v>0</v>
      </c>
      <c r="I303" s="177">
        <f t="shared" si="39"/>
        <v>0</v>
      </c>
      <c r="J303" s="200"/>
      <c r="K303" s="200"/>
      <c r="L303" s="173"/>
      <c r="M303" s="173"/>
      <c r="N303" s="173"/>
      <c r="O303" s="173"/>
      <c r="P303" s="173"/>
      <c r="Q303" s="173"/>
      <c r="R303" s="173"/>
      <c r="S303" s="173"/>
      <c r="T303" s="173"/>
      <c r="U303" s="173"/>
      <c r="V303" s="173"/>
      <c r="W303" s="173"/>
    </row>
    <row r="304" spans="2:23" x14ac:dyDescent="0.35">
      <c r="B304" s="170">
        <f t="shared" si="37"/>
        <v>0</v>
      </c>
      <c r="C304" s="188">
        <f t="shared" si="34"/>
        <v>0</v>
      </c>
      <c r="D304" s="189">
        <f t="shared" si="35"/>
        <v>0</v>
      </c>
      <c r="E304" s="192">
        <f t="shared" si="33"/>
        <v>0</v>
      </c>
      <c r="F304" s="268">
        <f t="shared" si="36"/>
        <v>0</v>
      </c>
      <c r="G304" s="268"/>
      <c r="H304" s="161">
        <f t="shared" si="38"/>
        <v>0</v>
      </c>
      <c r="I304" s="177">
        <f t="shared" si="39"/>
        <v>0</v>
      </c>
      <c r="J304" s="200"/>
      <c r="K304" s="200"/>
      <c r="L304" s="173"/>
      <c r="M304" s="173"/>
      <c r="N304" s="173"/>
      <c r="O304" s="173"/>
      <c r="P304" s="173"/>
      <c r="Q304" s="173"/>
      <c r="R304" s="173"/>
      <c r="S304" s="173"/>
      <c r="T304" s="173"/>
      <c r="U304" s="173"/>
      <c r="V304" s="173"/>
      <c r="W304" s="173"/>
    </row>
    <row r="305" spans="2:23" x14ac:dyDescent="0.35">
      <c r="B305" s="170">
        <f t="shared" si="37"/>
        <v>0</v>
      </c>
      <c r="C305" s="188">
        <f t="shared" si="34"/>
        <v>0</v>
      </c>
      <c r="D305" s="189">
        <f t="shared" si="35"/>
        <v>0</v>
      </c>
      <c r="E305" s="192">
        <f t="shared" si="33"/>
        <v>0</v>
      </c>
      <c r="F305" s="268">
        <f t="shared" si="36"/>
        <v>0</v>
      </c>
      <c r="G305" s="268"/>
      <c r="H305" s="161">
        <f t="shared" si="38"/>
        <v>0</v>
      </c>
      <c r="I305" s="177">
        <f t="shared" si="39"/>
        <v>0</v>
      </c>
      <c r="J305" s="200"/>
      <c r="K305" s="200"/>
      <c r="L305" s="173"/>
      <c r="M305" s="173"/>
      <c r="N305" s="173"/>
      <c r="O305" s="173"/>
      <c r="P305" s="173"/>
      <c r="Q305" s="173"/>
      <c r="R305" s="173"/>
      <c r="S305" s="173"/>
      <c r="T305" s="173"/>
      <c r="U305" s="173"/>
      <c r="V305" s="173"/>
      <c r="W305" s="173"/>
    </row>
    <row r="306" spans="2:23" x14ac:dyDescent="0.35">
      <c r="B306" s="170">
        <f t="shared" si="37"/>
        <v>0</v>
      </c>
      <c r="C306" s="188">
        <f t="shared" si="34"/>
        <v>0</v>
      </c>
      <c r="D306" s="189">
        <f t="shared" si="35"/>
        <v>0</v>
      </c>
      <c r="E306" s="192">
        <f t="shared" si="33"/>
        <v>0</v>
      </c>
      <c r="F306" s="268">
        <f t="shared" si="36"/>
        <v>0</v>
      </c>
      <c r="G306" s="268"/>
      <c r="H306" s="161">
        <f t="shared" si="38"/>
        <v>0</v>
      </c>
      <c r="I306" s="177">
        <f t="shared" si="39"/>
        <v>0</v>
      </c>
      <c r="J306" s="200"/>
      <c r="K306" s="200"/>
      <c r="L306" s="173"/>
      <c r="M306" s="173"/>
      <c r="N306" s="173"/>
      <c r="O306" s="173"/>
      <c r="P306" s="173"/>
      <c r="Q306" s="173"/>
      <c r="R306" s="173"/>
      <c r="S306" s="173"/>
      <c r="T306" s="173"/>
      <c r="U306" s="173"/>
      <c r="V306" s="173"/>
      <c r="W306" s="173"/>
    </row>
    <row r="307" spans="2:23" x14ac:dyDescent="0.35">
      <c r="B307" s="170">
        <f t="shared" si="37"/>
        <v>0</v>
      </c>
      <c r="C307" s="188">
        <f t="shared" si="34"/>
        <v>0</v>
      </c>
      <c r="D307" s="189">
        <f t="shared" si="35"/>
        <v>0</v>
      </c>
      <c r="E307" s="192">
        <f t="shared" si="33"/>
        <v>0</v>
      </c>
      <c r="F307" s="268">
        <f t="shared" si="36"/>
        <v>0</v>
      </c>
      <c r="G307" s="268"/>
      <c r="H307" s="161">
        <f t="shared" si="38"/>
        <v>0</v>
      </c>
      <c r="I307" s="177">
        <f t="shared" si="39"/>
        <v>0</v>
      </c>
      <c r="J307" s="200"/>
      <c r="K307" s="200"/>
      <c r="L307" s="173"/>
      <c r="M307" s="173"/>
      <c r="N307" s="173"/>
      <c r="O307" s="173"/>
      <c r="P307" s="173"/>
      <c r="Q307" s="173"/>
      <c r="R307" s="173"/>
      <c r="S307" s="173"/>
      <c r="T307" s="173"/>
      <c r="U307" s="173"/>
      <c r="V307" s="173"/>
      <c r="W307" s="173"/>
    </row>
    <row r="308" spans="2:23" x14ac:dyDescent="0.35">
      <c r="B308" s="170">
        <f t="shared" si="37"/>
        <v>0</v>
      </c>
      <c r="C308" s="188">
        <f t="shared" si="34"/>
        <v>0</v>
      </c>
      <c r="D308" s="189">
        <f t="shared" si="35"/>
        <v>0</v>
      </c>
      <c r="E308" s="192">
        <f t="shared" si="33"/>
        <v>0</v>
      </c>
      <c r="F308" s="268">
        <f t="shared" si="36"/>
        <v>0</v>
      </c>
      <c r="G308" s="268"/>
      <c r="H308" s="161">
        <f t="shared" si="38"/>
        <v>0</v>
      </c>
      <c r="I308" s="177">
        <f t="shared" si="39"/>
        <v>0</v>
      </c>
      <c r="J308" s="200"/>
      <c r="K308" s="200"/>
      <c r="L308" s="173"/>
      <c r="M308" s="173"/>
      <c r="N308" s="173"/>
      <c r="O308" s="173"/>
      <c r="P308" s="173"/>
      <c r="Q308" s="173"/>
      <c r="R308" s="173"/>
      <c r="S308" s="173"/>
      <c r="T308" s="173"/>
      <c r="U308" s="173"/>
      <c r="V308" s="173"/>
      <c r="W308" s="173"/>
    </row>
    <row r="309" spans="2:23" x14ac:dyDescent="0.35">
      <c r="B309" s="170">
        <f t="shared" si="37"/>
        <v>0</v>
      </c>
      <c r="C309" s="188">
        <f t="shared" si="34"/>
        <v>0</v>
      </c>
      <c r="D309" s="189">
        <f t="shared" si="35"/>
        <v>0</v>
      </c>
      <c r="E309" s="192">
        <f t="shared" si="33"/>
        <v>0</v>
      </c>
      <c r="F309" s="268">
        <f t="shared" si="36"/>
        <v>0</v>
      </c>
      <c r="G309" s="268"/>
      <c r="H309" s="161">
        <f t="shared" si="38"/>
        <v>0</v>
      </c>
      <c r="I309" s="177">
        <f t="shared" si="39"/>
        <v>0</v>
      </c>
      <c r="J309" s="200"/>
      <c r="K309" s="200"/>
      <c r="L309" s="173"/>
      <c r="M309" s="173"/>
      <c r="N309" s="173"/>
      <c r="O309" s="173"/>
      <c r="P309" s="173"/>
      <c r="Q309" s="173"/>
      <c r="R309" s="173"/>
      <c r="S309" s="173"/>
      <c r="T309" s="173"/>
      <c r="U309" s="173"/>
      <c r="V309" s="173"/>
      <c r="W309" s="173"/>
    </row>
    <row r="310" spans="2:23" x14ac:dyDescent="0.35">
      <c r="B310" s="170">
        <f t="shared" si="37"/>
        <v>0</v>
      </c>
      <c r="C310" s="188">
        <f t="shared" si="34"/>
        <v>0</v>
      </c>
      <c r="D310" s="189">
        <f t="shared" si="35"/>
        <v>0</v>
      </c>
      <c r="E310" s="192">
        <f t="shared" si="33"/>
        <v>0</v>
      </c>
      <c r="F310" s="268">
        <f t="shared" si="36"/>
        <v>0</v>
      </c>
      <c r="G310" s="268"/>
      <c r="H310" s="161">
        <f t="shared" si="38"/>
        <v>0</v>
      </c>
      <c r="I310" s="177">
        <f t="shared" si="39"/>
        <v>0</v>
      </c>
      <c r="J310" s="200"/>
      <c r="K310" s="200"/>
      <c r="L310" s="173"/>
      <c r="M310" s="173"/>
      <c r="N310" s="173"/>
      <c r="O310" s="173"/>
      <c r="P310" s="173"/>
      <c r="Q310" s="173"/>
      <c r="R310" s="173"/>
      <c r="S310" s="173"/>
      <c r="T310" s="173"/>
      <c r="U310" s="173"/>
      <c r="V310" s="173"/>
      <c r="W310" s="173"/>
    </row>
    <row r="311" spans="2:23" x14ac:dyDescent="0.35">
      <c r="B311" s="170">
        <f t="shared" si="37"/>
        <v>0</v>
      </c>
      <c r="C311" s="188">
        <f t="shared" si="34"/>
        <v>0</v>
      </c>
      <c r="D311" s="189">
        <f t="shared" si="35"/>
        <v>0</v>
      </c>
      <c r="E311" s="192">
        <f t="shared" ref="E311:E374" si="40">IF($H$16,      IF(OR($B311&gt;($E$15+$P$10),AND($B311&gt;0,$B311&lt;=$E$15)),  ((((((($P$11+$E$16)*(B311-B312)*$P$12)/1000000000)*$E$12))*$E$11)+((((((2*$P$13)-$E$16)*(B311-B312)*$P$12)/1000000000)*$E$12)*(ROUNDUP(($E$11/$E$17),0)))+((((2*$P$13)*(B311-B312)*((($P$11+$E$16)*$E$17)+((2*$P$13)-$E$16)))/1000000000)*$E$12)),                                   IF(AND($B311&gt;$E$15,$B311&lt;=($E$15+$P$10)),    (((((((($P$11+$E$16)*(B311-B312)*$P$12)/1000000000)-$C311)*$E$12))*$E$11)+((((((2*$P$13)-$E$16)*(B311-B312)*$P$12)/1000000000)*$E$12)*(ROUNDUP(($E$11/$E$17),0)))+((((2*$P$13)*(B311-B312)*((($P$11+$E$16)*$E$17)+((2*$P$13)-$E$16)))/1000000000)*$E$12)),                            0)),                                                                                                                                                                   IF(OR($B311&gt;($E$15+$P$10),AND($B311&gt;0,$B311&lt;=$E$15)),        ((((($P$11+$E$16)*(B311-B312)*$P$12)/1000000000)*$E$12))*$E$11,                     IF(AND($B311&gt;$E$15,$B311&lt;=($E$15+$P$10)),            (((((($P$11+$E$16)*(B311-B312)*$P$12)/1000000000)-$C311)*$E$12))*$E$11,                   0)))</f>
        <v>0</v>
      </c>
      <c r="F311" s="268">
        <f t="shared" si="36"/>
        <v>0</v>
      </c>
      <c r="G311" s="268"/>
      <c r="H311" s="161">
        <f t="shared" si="38"/>
        <v>0</v>
      </c>
      <c r="I311" s="177">
        <f t="shared" si="39"/>
        <v>0</v>
      </c>
      <c r="J311" s="200"/>
      <c r="K311" s="200"/>
      <c r="L311" s="173"/>
      <c r="M311" s="173"/>
      <c r="N311" s="173"/>
      <c r="O311" s="173"/>
      <c r="P311" s="173"/>
      <c r="Q311" s="173"/>
      <c r="R311" s="173"/>
      <c r="S311" s="173"/>
      <c r="T311" s="173"/>
      <c r="U311" s="173"/>
      <c r="V311" s="173"/>
      <c r="W311" s="173"/>
    </row>
    <row r="312" spans="2:23" x14ac:dyDescent="0.35">
      <c r="B312" s="170">
        <f t="shared" si="37"/>
        <v>0</v>
      </c>
      <c r="C312" s="188">
        <f t="shared" si="34"/>
        <v>0</v>
      </c>
      <c r="D312" s="189">
        <f t="shared" si="35"/>
        <v>0</v>
      </c>
      <c r="E312" s="192">
        <f t="shared" si="40"/>
        <v>0</v>
      </c>
      <c r="F312" s="268">
        <f t="shared" si="36"/>
        <v>0</v>
      </c>
      <c r="G312" s="268"/>
      <c r="H312" s="161">
        <f t="shared" si="38"/>
        <v>0</v>
      </c>
      <c r="I312" s="177">
        <f t="shared" si="39"/>
        <v>0</v>
      </c>
      <c r="J312" s="200"/>
      <c r="K312" s="200"/>
      <c r="L312" s="173"/>
      <c r="M312" s="173"/>
      <c r="N312" s="173"/>
      <c r="O312" s="173"/>
      <c r="P312" s="173"/>
      <c r="Q312" s="173"/>
      <c r="R312" s="173"/>
      <c r="S312" s="173"/>
      <c r="T312" s="173"/>
      <c r="U312" s="173"/>
      <c r="V312" s="173"/>
      <c r="W312" s="173"/>
    </row>
    <row r="313" spans="2:23" x14ac:dyDescent="0.35">
      <c r="B313" s="170">
        <f t="shared" si="37"/>
        <v>0</v>
      </c>
      <c r="C313" s="188">
        <f t="shared" si="34"/>
        <v>0</v>
      </c>
      <c r="D313" s="189">
        <f t="shared" si="35"/>
        <v>0</v>
      </c>
      <c r="E313" s="192">
        <f t="shared" si="40"/>
        <v>0</v>
      </c>
      <c r="F313" s="268">
        <f t="shared" si="36"/>
        <v>0</v>
      </c>
      <c r="G313" s="268"/>
      <c r="H313" s="161">
        <f t="shared" si="38"/>
        <v>0</v>
      </c>
      <c r="I313" s="177">
        <f t="shared" si="39"/>
        <v>0</v>
      </c>
      <c r="J313" s="200"/>
      <c r="K313" s="200"/>
      <c r="L313" s="173"/>
      <c r="M313" s="173"/>
      <c r="N313" s="173"/>
      <c r="O313" s="173"/>
      <c r="P313" s="173"/>
      <c r="Q313" s="173"/>
      <c r="R313" s="173"/>
      <c r="S313" s="173"/>
      <c r="T313" s="173"/>
      <c r="U313" s="173"/>
      <c r="V313" s="173"/>
      <c r="W313" s="173"/>
    </row>
    <row r="314" spans="2:23" x14ac:dyDescent="0.35">
      <c r="B314" s="170">
        <f t="shared" si="37"/>
        <v>0</v>
      </c>
      <c r="C314" s="188">
        <f t="shared" si="34"/>
        <v>0</v>
      </c>
      <c r="D314" s="189">
        <f t="shared" si="35"/>
        <v>0</v>
      </c>
      <c r="E314" s="192">
        <f t="shared" si="40"/>
        <v>0</v>
      </c>
      <c r="F314" s="268">
        <f t="shared" si="36"/>
        <v>0</v>
      </c>
      <c r="G314" s="268"/>
      <c r="H314" s="161">
        <f t="shared" si="38"/>
        <v>0</v>
      </c>
      <c r="I314" s="177">
        <f t="shared" si="39"/>
        <v>0</v>
      </c>
      <c r="J314" s="200"/>
      <c r="K314" s="200"/>
      <c r="L314" s="173"/>
      <c r="M314" s="173"/>
      <c r="N314" s="173"/>
      <c r="O314" s="173"/>
      <c r="P314" s="173"/>
      <c r="Q314" s="173"/>
      <c r="R314" s="173"/>
      <c r="S314" s="173"/>
      <c r="T314" s="173"/>
      <c r="U314" s="173"/>
      <c r="V314" s="173"/>
      <c r="W314" s="173"/>
    </row>
    <row r="315" spans="2:23" x14ac:dyDescent="0.35">
      <c r="B315" s="170">
        <f t="shared" si="37"/>
        <v>0</v>
      </c>
      <c r="C315" s="188">
        <f t="shared" si="34"/>
        <v>0</v>
      </c>
      <c r="D315" s="189">
        <f t="shared" si="35"/>
        <v>0</v>
      </c>
      <c r="E315" s="192">
        <f t="shared" si="40"/>
        <v>0</v>
      </c>
      <c r="F315" s="268">
        <f t="shared" si="36"/>
        <v>0</v>
      </c>
      <c r="G315" s="268"/>
      <c r="H315" s="161">
        <f t="shared" si="38"/>
        <v>0</v>
      </c>
      <c r="I315" s="177">
        <f t="shared" si="39"/>
        <v>0</v>
      </c>
      <c r="J315" s="200"/>
      <c r="K315" s="200"/>
      <c r="L315" s="173"/>
      <c r="M315" s="173"/>
      <c r="N315" s="173"/>
      <c r="O315" s="173"/>
      <c r="P315" s="173"/>
      <c r="Q315" s="173"/>
      <c r="R315" s="173"/>
      <c r="S315" s="173"/>
      <c r="T315" s="173"/>
      <c r="U315" s="173"/>
      <c r="V315" s="173"/>
      <c r="W315" s="173"/>
    </row>
    <row r="316" spans="2:23" x14ac:dyDescent="0.35">
      <c r="B316" s="170">
        <f t="shared" si="37"/>
        <v>0</v>
      </c>
      <c r="C316" s="188">
        <f t="shared" si="34"/>
        <v>0</v>
      </c>
      <c r="D316" s="189">
        <f t="shared" si="35"/>
        <v>0</v>
      </c>
      <c r="E316" s="192">
        <f t="shared" si="40"/>
        <v>0</v>
      </c>
      <c r="F316" s="268">
        <f t="shared" si="36"/>
        <v>0</v>
      </c>
      <c r="G316" s="268"/>
      <c r="H316" s="161">
        <f t="shared" si="38"/>
        <v>0</v>
      </c>
      <c r="I316" s="177">
        <f t="shared" si="39"/>
        <v>0</v>
      </c>
      <c r="J316" s="200"/>
      <c r="K316" s="200"/>
      <c r="L316" s="173"/>
      <c r="M316" s="173"/>
      <c r="N316" s="173"/>
      <c r="O316" s="173"/>
      <c r="P316" s="173"/>
      <c r="Q316" s="173"/>
      <c r="R316" s="173"/>
      <c r="S316" s="173"/>
      <c r="T316" s="173"/>
      <c r="U316" s="173"/>
      <c r="V316" s="173"/>
      <c r="W316" s="173"/>
    </row>
    <row r="317" spans="2:23" x14ac:dyDescent="0.35">
      <c r="B317" s="170">
        <f t="shared" si="37"/>
        <v>0</v>
      </c>
      <c r="C317" s="188">
        <f t="shared" si="34"/>
        <v>0</v>
      </c>
      <c r="D317" s="189">
        <f t="shared" si="35"/>
        <v>0</v>
      </c>
      <c r="E317" s="192">
        <f t="shared" si="40"/>
        <v>0</v>
      </c>
      <c r="F317" s="268">
        <f t="shared" si="36"/>
        <v>0</v>
      </c>
      <c r="G317" s="268"/>
      <c r="H317" s="161">
        <f t="shared" si="38"/>
        <v>0</v>
      </c>
      <c r="I317" s="177">
        <f t="shared" si="39"/>
        <v>0</v>
      </c>
      <c r="J317" s="200"/>
      <c r="K317" s="200"/>
      <c r="L317" s="173"/>
      <c r="M317" s="173"/>
      <c r="N317" s="173"/>
      <c r="O317" s="173"/>
      <c r="P317" s="173"/>
      <c r="Q317" s="173"/>
      <c r="R317" s="173"/>
      <c r="S317" s="173"/>
      <c r="T317" s="173"/>
      <c r="U317" s="173"/>
      <c r="V317" s="173"/>
      <c r="W317" s="173"/>
    </row>
    <row r="318" spans="2:23" x14ac:dyDescent="0.35">
      <c r="B318" s="170">
        <f t="shared" si="37"/>
        <v>0</v>
      </c>
      <c r="C318" s="188">
        <f t="shared" si="34"/>
        <v>0</v>
      </c>
      <c r="D318" s="189">
        <f t="shared" si="35"/>
        <v>0</v>
      </c>
      <c r="E318" s="192">
        <f t="shared" si="40"/>
        <v>0</v>
      </c>
      <c r="F318" s="268">
        <f t="shared" si="36"/>
        <v>0</v>
      </c>
      <c r="G318" s="268"/>
      <c r="H318" s="161">
        <f t="shared" si="38"/>
        <v>0</v>
      </c>
      <c r="I318" s="177">
        <f t="shared" si="39"/>
        <v>0</v>
      </c>
      <c r="J318" s="200"/>
      <c r="K318" s="200"/>
      <c r="L318" s="173"/>
      <c r="M318" s="173"/>
      <c r="N318" s="173"/>
      <c r="O318" s="173"/>
      <c r="P318" s="173"/>
      <c r="Q318" s="173"/>
      <c r="R318" s="173"/>
      <c r="S318" s="173"/>
      <c r="T318" s="173"/>
      <c r="U318" s="173"/>
      <c r="V318" s="173"/>
      <c r="W318" s="173"/>
    </row>
    <row r="319" spans="2:23" x14ac:dyDescent="0.35">
      <c r="B319" s="170">
        <f t="shared" si="37"/>
        <v>0</v>
      </c>
      <c r="C319" s="188">
        <f t="shared" si="34"/>
        <v>0</v>
      </c>
      <c r="D319" s="189">
        <f t="shared" si="35"/>
        <v>0</v>
      </c>
      <c r="E319" s="192">
        <f t="shared" si="40"/>
        <v>0</v>
      </c>
      <c r="F319" s="268">
        <f t="shared" si="36"/>
        <v>0</v>
      </c>
      <c r="G319" s="268"/>
      <c r="H319" s="161">
        <f t="shared" si="38"/>
        <v>0</v>
      </c>
      <c r="I319" s="177">
        <f t="shared" si="39"/>
        <v>0</v>
      </c>
      <c r="J319" s="200"/>
      <c r="K319" s="200"/>
      <c r="L319" s="173"/>
      <c r="M319" s="173"/>
      <c r="N319" s="173"/>
      <c r="O319" s="173"/>
      <c r="P319" s="173"/>
      <c r="Q319" s="173"/>
      <c r="R319" s="173"/>
      <c r="S319" s="173"/>
      <c r="T319" s="173"/>
      <c r="U319" s="173"/>
      <c r="V319" s="173"/>
      <c r="W319" s="173"/>
    </row>
    <row r="320" spans="2:23" x14ac:dyDescent="0.35">
      <c r="B320" s="170">
        <f t="shared" si="37"/>
        <v>0</v>
      </c>
      <c r="C320" s="188">
        <f t="shared" si="34"/>
        <v>0</v>
      </c>
      <c r="D320" s="189">
        <f t="shared" si="35"/>
        <v>0</v>
      </c>
      <c r="E320" s="192">
        <f t="shared" si="40"/>
        <v>0</v>
      </c>
      <c r="F320" s="268">
        <f t="shared" si="36"/>
        <v>0</v>
      </c>
      <c r="G320" s="268"/>
      <c r="H320" s="161">
        <f t="shared" si="38"/>
        <v>0</v>
      </c>
      <c r="I320" s="177">
        <f t="shared" si="39"/>
        <v>0</v>
      </c>
      <c r="J320" s="200"/>
      <c r="K320" s="200"/>
      <c r="L320" s="173"/>
      <c r="M320" s="173"/>
      <c r="N320" s="173"/>
      <c r="O320" s="173"/>
      <c r="P320" s="173"/>
      <c r="Q320" s="173"/>
      <c r="R320" s="173"/>
      <c r="S320" s="173"/>
      <c r="T320" s="173"/>
      <c r="U320" s="173"/>
      <c r="V320" s="173"/>
      <c r="W320" s="173"/>
    </row>
    <row r="321" spans="2:23" x14ac:dyDescent="0.35">
      <c r="B321" s="170">
        <f t="shared" si="37"/>
        <v>0</v>
      </c>
      <c r="C321" s="188">
        <f t="shared" si="34"/>
        <v>0</v>
      </c>
      <c r="D321" s="189">
        <f t="shared" si="35"/>
        <v>0</v>
      </c>
      <c r="E321" s="192">
        <f t="shared" si="40"/>
        <v>0</v>
      </c>
      <c r="F321" s="268">
        <f t="shared" si="36"/>
        <v>0</v>
      </c>
      <c r="G321" s="268"/>
      <c r="H321" s="161">
        <f t="shared" si="38"/>
        <v>0</v>
      </c>
      <c r="I321" s="177">
        <f t="shared" si="39"/>
        <v>0</v>
      </c>
      <c r="J321" s="200"/>
      <c r="K321" s="200"/>
      <c r="L321" s="173"/>
      <c r="M321" s="173"/>
      <c r="N321" s="173"/>
      <c r="O321" s="173"/>
      <c r="P321" s="173"/>
      <c r="Q321" s="173"/>
      <c r="R321" s="173"/>
      <c r="S321" s="173"/>
      <c r="T321" s="173"/>
      <c r="U321" s="173"/>
      <c r="V321" s="173"/>
      <c r="W321" s="173"/>
    </row>
    <row r="322" spans="2:23" x14ac:dyDescent="0.35">
      <c r="B322" s="170">
        <f t="shared" si="37"/>
        <v>0</v>
      </c>
      <c r="C322" s="188">
        <f t="shared" si="34"/>
        <v>0</v>
      </c>
      <c r="D322" s="189">
        <f t="shared" si="35"/>
        <v>0</v>
      </c>
      <c r="E322" s="192">
        <f t="shared" si="40"/>
        <v>0</v>
      </c>
      <c r="F322" s="268">
        <f t="shared" si="36"/>
        <v>0</v>
      </c>
      <c r="G322" s="268"/>
      <c r="H322" s="161">
        <f t="shared" si="38"/>
        <v>0</v>
      </c>
      <c r="I322" s="177">
        <f t="shared" si="39"/>
        <v>0</v>
      </c>
      <c r="J322" s="200"/>
      <c r="K322" s="200"/>
      <c r="L322" s="173"/>
      <c r="M322" s="173"/>
      <c r="N322" s="173"/>
      <c r="O322" s="173"/>
      <c r="P322" s="173"/>
      <c r="Q322" s="173"/>
      <c r="R322" s="173"/>
      <c r="S322" s="173"/>
      <c r="T322" s="173"/>
      <c r="U322" s="173"/>
      <c r="V322" s="173"/>
      <c r="W322" s="173"/>
    </row>
    <row r="323" spans="2:23" x14ac:dyDescent="0.35">
      <c r="B323" s="170">
        <f t="shared" si="37"/>
        <v>0</v>
      </c>
      <c r="C323" s="188">
        <f t="shared" si="34"/>
        <v>0</v>
      </c>
      <c r="D323" s="189">
        <f t="shared" si="35"/>
        <v>0</v>
      </c>
      <c r="E323" s="192">
        <f t="shared" si="40"/>
        <v>0</v>
      </c>
      <c r="F323" s="268">
        <f t="shared" si="36"/>
        <v>0</v>
      </c>
      <c r="G323" s="268"/>
      <c r="H323" s="161">
        <f t="shared" si="38"/>
        <v>0</v>
      </c>
      <c r="I323" s="177">
        <f t="shared" si="39"/>
        <v>0</v>
      </c>
      <c r="J323" s="200"/>
      <c r="K323" s="200"/>
      <c r="L323" s="173"/>
      <c r="M323" s="173"/>
      <c r="N323" s="173"/>
      <c r="O323" s="173"/>
      <c r="P323" s="173"/>
      <c r="Q323" s="173"/>
      <c r="R323" s="173"/>
      <c r="S323" s="173"/>
      <c r="T323" s="173"/>
      <c r="U323" s="173"/>
      <c r="V323" s="173"/>
      <c r="W323" s="173"/>
    </row>
    <row r="324" spans="2:23" x14ac:dyDescent="0.35">
      <c r="B324" s="170">
        <f t="shared" si="37"/>
        <v>0</v>
      </c>
      <c r="C324" s="188">
        <f t="shared" si="34"/>
        <v>0</v>
      </c>
      <c r="D324" s="189">
        <f t="shared" si="35"/>
        <v>0</v>
      </c>
      <c r="E324" s="192">
        <f t="shared" si="40"/>
        <v>0</v>
      </c>
      <c r="F324" s="268">
        <f t="shared" si="36"/>
        <v>0</v>
      </c>
      <c r="G324" s="268"/>
      <c r="H324" s="161">
        <f t="shared" si="38"/>
        <v>0</v>
      </c>
      <c r="I324" s="177">
        <f t="shared" si="39"/>
        <v>0</v>
      </c>
      <c r="J324" s="200"/>
      <c r="K324" s="200"/>
      <c r="L324" s="173"/>
      <c r="M324" s="173"/>
      <c r="N324" s="173"/>
      <c r="O324" s="173"/>
      <c r="P324" s="173"/>
      <c r="Q324" s="173"/>
      <c r="R324" s="173"/>
      <c r="S324" s="173"/>
      <c r="T324" s="173"/>
      <c r="U324" s="173"/>
      <c r="V324" s="173"/>
      <c r="W324" s="173"/>
    </row>
    <row r="325" spans="2:23" x14ac:dyDescent="0.35">
      <c r="B325" s="170">
        <f t="shared" si="37"/>
        <v>0</v>
      </c>
      <c r="C325" s="188">
        <f t="shared" si="34"/>
        <v>0</v>
      </c>
      <c r="D325" s="189">
        <f t="shared" si="35"/>
        <v>0</v>
      </c>
      <c r="E325" s="192">
        <f t="shared" si="40"/>
        <v>0</v>
      </c>
      <c r="F325" s="268">
        <f t="shared" si="36"/>
        <v>0</v>
      </c>
      <c r="G325" s="268"/>
      <c r="H325" s="161">
        <f t="shared" si="38"/>
        <v>0</v>
      </c>
      <c r="I325" s="177">
        <f t="shared" si="39"/>
        <v>0</v>
      </c>
      <c r="J325" s="200"/>
      <c r="K325" s="200"/>
      <c r="L325" s="173"/>
      <c r="M325" s="173"/>
      <c r="N325" s="173"/>
      <c r="O325" s="173"/>
      <c r="P325" s="173"/>
      <c r="Q325" s="173"/>
      <c r="R325" s="173"/>
      <c r="S325" s="173"/>
      <c r="T325" s="173"/>
      <c r="U325" s="173"/>
      <c r="V325" s="173"/>
      <c r="W325" s="173"/>
    </row>
    <row r="326" spans="2:23" x14ac:dyDescent="0.35">
      <c r="B326" s="170">
        <f t="shared" si="37"/>
        <v>0</v>
      </c>
      <c r="C326" s="188">
        <f t="shared" si="34"/>
        <v>0</v>
      </c>
      <c r="D326" s="189">
        <f t="shared" si="35"/>
        <v>0</v>
      </c>
      <c r="E326" s="192">
        <f t="shared" si="40"/>
        <v>0</v>
      </c>
      <c r="F326" s="268">
        <f t="shared" si="36"/>
        <v>0</v>
      </c>
      <c r="G326" s="268"/>
      <c r="H326" s="161">
        <f t="shared" si="38"/>
        <v>0</v>
      </c>
      <c r="I326" s="177">
        <f t="shared" si="39"/>
        <v>0</v>
      </c>
      <c r="J326" s="200"/>
      <c r="K326" s="200"/>
      <c r="L326" s="173"/>
      <c r="M326" s="173"/>
      <c r="N326" s="173"/>
      <c r="O326" s="173"/>
      <c r="P326" s="173"/>
      <c r="Q326" s="173"/>
      <c r="R326" s="173"/>
      <c r="S326" s="173"/>
      <c r="T326" s="173"/>
      <c r="U326" s="173"/>
      <c r="V326" s="173"/>
      <c r="W326" s="173"/>
    </row>
    <row r="327" spans="2:23" x14ac:dyDescent="0.35">
      <c r="B327" s="170">
        <f t="shared" si="37"/>
        <v>0</v>
      </c>
      <c r="C327" s="188">
        <f t="shared" si="34"/>
        <v>0</v>
      </c>
      <c r="D327" s="189">
        <f t="shared" si="35"/>
        <v>0</v>
      </c>
      <c r="E327" s="192">
        <f t="shared" si="40"/>
        <v>0</v>
      </c>
      <c r="F327" s="268">
        <f t="shared" si="36"/>
        <v>0</v>
      </c>
      <c r="G327" s="268"/>
      <c r="H327" s="161">
        <f t="shared" si="38"/>
        <v>0</v>
      </c>
      <c r="I327" s="177">
        <f t="shared" si="39"/>
        <v>0</v>
      </c>
      <c r="J327" s="200"/>
      <c r="K327" s="200"/>
      <c r="L327" s="173"/>
      <c r="M327" s="173"/>
      <c r="N327" s="173"/>
      <c r="O327" s="173"/>
      <c r="P327" s="173"/>
      <c r="Q327" s="173"/>
      <c r="R327" s="173"/>
      <c r="S327" s="173"/>
      <c r="T327" s="173"/>
      <c r="U327" s="173"/>
      <c r="V327" s="173"/>
      <c r="W327" s="173"/>
    </row>
    <row r="328" spans="2:23" x14ac:dyDescent="0.35">
      <c r="B328" s="170">
        <f t="shared" si="37"/>
        <v>0</v>
      </c>
      <c r="C328" s="188">
        <f t="shared" si="34"/>
        <v>0</v>
      </c>
      <c r="D328" s="189">
        <f t="shared" si="35"/>
        <v>0</v>
      </c>
      <c r="E328" s="192">
        <f t="shared" si="40"/>
        <v>0</v>
      </c>
      <c r="F328" s="268">
        <f t="shared" si="36"/>
        <v>0</v>
      </c>
      <c r="G328" s="268"/>
      <c r="H328" s="161">
        <f t="shared" si="38"/>
        <v>0</v>
      </c>
      <c r="I328" s="177">
        <f t="shared" si="39"/>
        <v>0</v>
      </c>
      <c r="J328" s="200"/>
      <c r="K328" s="200"/>
      <c r="L328" s="173"/>
      <c r="M328" s="173"/>
      <c r="N328" s="173"/>
      <c r="O328" s="173"/>
      <c r="P328" s="173"/>
      <c r="Q328" s="173"/>
      <c r="R328" s="173"/>
      <c r="S328" s="173"/>
      <c r="T328" s="173"/>
      <c r="U328" s="173"/>
      <c r="V328" s="173"/>
      <c r="W328" s="173"/>
    </row>
    <row r="329" spans="2:23" x14ac:dyDescent="0.35">
      <c r="B329" s="170">
        <f t="shared" si="37"/>
        <v>0</v>
      </c>
      <c r="C329" s="188">
        <f t="shared" si="34"/>
        <v>0</v>
      </c>
      <c r="D329" s="189">
        <f t="shared" si="35"/>
        <v>0</v>
      </c>
      <c r="E329" s="192">
        <f t="shared" si="40"/>
        <v>0</v>
      </c>
      <c r="F329" s="268">
        <f t="shared" si="36"/>
        <v>0</v>
      </c>
      <c r="G329" s="268"/>
      <c r="H329" s="161">
        <f t="shared" si="38"/>
        <v>0</v>
      </c>
      <c r="I329" s="177">
        <f t="shared" si="39"/>
        <v>0</v>
      </c>
      <c r="J329" s="200"/>
      <c r="K329" s="200"/>
      <c r="L329" s="173"/>
      <c r="M329" s="173"/>
      <c r="N329" s="173"/>
      <c r="O329" s="173"/>
      <c r="P329" s="173"/>
      <c r="Q329" s="173"/>
      <c r="R329" s="173"/>
      <c r="S329" s="173"/>
      <c r="T329" s="173"/>
      <c r="U329" s="173"/>
      <c r="V329" s="173"/>
      <c r="W329" s="173"/>
    </row>
    <row r="330" spans="2:23" x14ac:dyDescent="0.35">
      <c r="B330" s="170">
        <f t="shared" si="37"/>
        <v>0</v>
      </c>
      <c r="C330" s="188">
        <f t="shared" si="34"/>
        <v>0</v>
      </c>
      <c r="D330" s="189">
        <f t="shared" si="35"/>
        <v>0</v>
      </c>
      <c r="E330" s="192">
        <f t="shared" si="40"/>
        <v>0</v>
      </c>
      <c r="F330" s="268">
        <f t="shared" si="36"/>
        <v>0</v>
      </c>
      <c r="G330" s="268"/>
      <c r="H330" s="161">
        <f t="shared" si="38"/>
        <v>0</v>
      </c>
      <c r="I330" s="177">
        <f t="shared" si="39"/>
        <v>0</v>
      </c>
      <c r="J330" s="200"/>
      <c r="K330" s="200"/>
      <c r="L330" s="173"/>
      <c r="M330" s="173"/>
      <c r="N330" s="173"/>
      <c r="O330" s="173"/>
      <c r="P330" s="173"/>
      <c r="Q330" s="173"/>
      <c r="R330" s="173"/>
      <c r="S330" s="173"/>
      <c r="T330" s="173"/>
      <c r="U330" s="173"/>
      <c r="V330" s="173"/>
      <c r="W330" s="173"/>
    </row>
    <row r="331" spans="2:23" x14ac:dyDescent="0.35">
      <c r="B331" s="170">
        <f t="shared" si="37"/>
        <v>0</v>
      </c>
      <c r="C331" s="188">
        <f t="shared" si="34"/>
        <v>0</v>
      </c>
      <c r="D331" s="189">
        <f t="shared" si="35"/>
        <v>0</v>
      </c>
      <c r="E331" s="192">
        <f t="shared" si="40"/>
        <v>0</v>
      </c>
      <c r="F331" s="268">
        <f t="shared" si="36"/>
        <v>0</v>
      </c>
      <c r="G331" s="268"/>
      <c r="H331" s="161">
        <f t="shared" si="38"/>
        <v>0</v>
      </c>
      <c r="I331" s="177">
        <f t="shared" si="39"/>
        <v>0</v>
      </c>
      <c r="J331" s="200"/>
      <c r="K331" s="200"/>
      <c r="L331" s="173"/>
      <c r="M331" s="173"/>
      <c r="N331" s="173"/>
      <c r="O331" s="173"/>
      <c r="P331" s="173"/>
      <c r="Q331" s="173"/>
      <c r="R331" s="173"/>
      <c r="S331" s="173"/>
      <c r="T331" s="173"/>
      <c r="U331" s="173"/>
      <c r="V331" s="173"/>
      <c r="W331" s="173"/>
    </row>
    <row r="332" spans="2:23" x14ac:dyDescent="0.35">
      <c r="B332" s="170">
        <f t="shared" si="37"/>
        <v>0</v>
      </c>
      <c r="C332" s="188">
        <f t="shared" si="34"/>
        <v>0</v>
      </c>
      <c r="D332" s="189">
        <f t="shared" si="35"/>
        <v>0</v>
      </c>
      <c r="E332" s="192">
        <f t="shared" si="40"/>
        <v>0</v>
      </c>
      <c r="F332" s="268">
        <f t="shared" si="36"/>
        <v>0</v>
      </c>
      <c r="G332" s="268"/>
      <c r="H332" s="161">
        <f t="shared" si="38"/>
        <v>0</v>
      </c>
      <c r="I332" s="177">
        <f t="shared" si="39"/>
        <v>0</v>
      </c>
      <c r="J332" s="200"/>
      <c r="K332" s="200"/>
      <c r="L332" s="173"/>
      <c r="M332" s="173"/>
      <c r="N332" s="173"/>
      <c r="O332" s="173"/>
      <c r="P332" s="173"/>
      <c r="Q332" s="173"/>
      <c r="R332" s="173"/>
      <c r="S332" s="173"/>
      <c r="T332" s="173"/>
      <c r="U332" s="173"/>
      <c r="V332" s="173"/>
      <c r="W332" s="173"/>
    </row>
    <row r="333" spans="2:23" x14ac:dyDescent="0.35">
      <c r="B333" s="170">
        <f t="shared" si="37"/>
        <v>0</v>
      </c>
      <c r="C333" s="188">
        <f t="shared" si="34"/>
        <v>0</v>
      </c>
      <c r="D333" s="189">
        <f t="shared" si="35"/>
        <v>0</v>
      </c>
      <c r="E333" s="192">
        <f t="shared" si="40"/>
        <v>0</v>
      </c>
      <c r="F333" s="268">
        <f t="shared" si="36"/>
        <v>0</v>
      </c>
      <c r="G333" s="268"/>
      <c r="H333" s="161">
        <f t="shared" si="38"/>
        <v>0</v>
      </c>
      <c r="I333" s="177">
        <f t="shared" si="39"/>
        <v>0</v>
      </c>
      <c r="J333" s="200"/>
      <c r="K333" s="200"/>
      <c r="L333" s="173"/>
      <c r="M333" s="173"/>
      <c r="N333" s="173"/>
      <c r="O333" s="173"/>
      <c r="P333" s="173"/>
      <c r="Q333" s="173"/>
      <c r="R333" s="173"/>
      <c r="S333" s="173"/>
      <c r="T333" s="173"/>
      <c r="U333" s="173"/>
      <c r="V333" s="173"/>
      <c r="W333" s="173"/>
    </row>
    <row r="334" spans="2:23" x14ac:dyDescent="0.35">
      <c r="B334" s="170">
        <f t="shared" si="37"/>
        <v>0</v>
      </c>
      <c r="C334" s="188">
        <f t="shared" si="34"/>
        <v>0</v>
      </c>
      <c r="D334" s="189">
        <f t="shared" si="35"/>
        <v>0</v>
      </c>
      <c r="E334" s="192">
        <f t="shared" si="40"/>
        <v>0</v>
      </c>
      <c r="F334" s="268">
        <f t="shared" si="36"/>
        <v>0</v>
      </c>
      <c r="G334" s="268"/>
      <c r="H334" s="161">
        <f t="shared" si="38"/>
        <v>0</v>
      </c>
      <c r="I334" s="177">
        <f t="shared" si="39"/>
        <v>0</v>
      </c>
      <c r="J334" s="200"/>
      <c r="K334" s="200"/>
      <c r="L334" s="173"/>
      <c r="M334" s="173"/>
      <c r="N334" s="173"/>
      <c r="O334" s="173"/>
      <c r="P334" s="173"/>
      <c r="Q334" s="173"/>
      <c r="R334" s="173"/>
      <c r="S334" s="173"/>
      <c r="T334" s="173"/>
      <c r="U334" s="173"/>
      <c r="V334" s="173"/>
      <c r="W334" s="173"/>
    </row>
    <row r="335" spans="2:23" x14ac:dyDescent="0.35">
      <c r="B335" s="170">
        <f t="shared" si="37"/>
        <v>0</v>
      </c>
      <c r="C335" s="188">
        <f t="shared" si="34"/>
        <v>0</v>
      </c>
      <c r="D335" s="189">
        <f t="shared" si="35"/>
        <v>0</v>
      </c>
      <c r="E335" s="192">
        <f t="shared" si="40"/>
        <v>0</v>
      </c>
      <c r="F335" s="268">
        <f t="shared" si="36"/>
        <v>0</v>
      </c>
      <c r="G335" s="268"/>
      <c r="H335" s="161">
        <f t="shared" si="38"/>
        <v>0</v>
      </c>
      <c r="I335" s="177">
        <f t="shared" si="39"/>
        <v>0</v>
      </c>
      <c r="J335" s="200"/>
      <c r="K335" s="200"/>
      <c r="L335" s="173"/>
      <c r="M335" s="173"/>
      <c r="N335" s="173"/>
      <c r="O335" s="173"/>
      <c r="P335" s="173"/>
      <c r="Q335" s="173"/>
      <c r="R335" s="173"/>
      <c r="S335" s="173"/>
      <c r="T335" s="173"/>
      <c r="U335" s="173"/>
      <c r="V335" s="173"/>
      <c r="W335" s="173"/>
    </row>
    <row r="336" spans="2:23" x14ac:dyDescent="0.35">
      <c r="B336" s="170">
        <f t="shared" si="37"/>
        <v>0</v>
      </c>
      <c r="C336" s="188">
        <f t="shared" si="34"/>
        <v>0</v>
      </c>
      <c r="D336" s="189">
        <f t="shared" si="35"/>
        <v>0</v>
      </c>
      <c r="E336" s="192">
        <f t="shared" si="40"/>
        <v>0</v>
      </c>
      <c r="F336" s="268">
        <f t="shared" si="36"/>
        <v>0</v>
      </c>
      <c r="G336" s="268"/>
      <c r="H336" s="161">
        <f t="shared" si="38"/>
        <v>0</v>
      </c>
      <c r="I336" s="177">
        <f t="shared" si="39"/>
        <v>0</v>
      </c>
      <c r="J336" s="200"/>
      <c r="K336" s="200"/>
      <c r="L336" s="173"/>
      <c r="M336" s="173"/>
      <c r="N336" s="173"/>
      <c r="O336" s="173"/>
      <c r="P336" s="173"/>
      <c r="Q336" s="173"/>
      <c r="R336" s="173"/>
      <c r="S336" s="173"/>
      <c r="T336" s="173"/>
      <c r="U336" s="173"/>
      <c r="V336" s="173"/>
      <c r="W336" s="173"/>
    </row>
    <row r="337" spans="2:23" x14ac:dyDescent="0.35">
      <c r="B337" s="170">
        <f t="shared" si="37"/>
        <v>0</v>
      </c>
      <c r="C337" s="188">
        <f t="shared" si="34"/>
        <v>0</v>
      </c>
      <c r="D337" s="189">
        <f t="shared" si="35"/>
        <v>0</v>
      </c>
      <c r="E337" s="192">
        <f t="shared" si="40"/>
        <v>0</v>
      </c>
      <c r="F337" s="268">
        <f t="shared" si="36"/>
        <v>0</v>
      </c>
      <c r="G337" s="268"/>
      <c r="H337" s="161">
        <f t="shared" si="38"/>
        <v>0</v>
      </c>
      <c r="I337" s="177">
        <f t="shared" si="39"/>
        <v>0</v>
      </c>
      <c r="J337" s="200"/>
      <c r="K337" s="200"/>
      <c r="L337" s="173"/>
      <c r="M337" s="173"/>
      <c r="N337" s="173"/>
      <c r="O337" s="173"/>
      <c r="P337" s="173"/>
      <c r="Q337" s="173"/>
      <c r="R337" s="173"/>
      <c r="S337" s="173"/>
      <c r="T337" s="173"/>
      <c r="U337" s="173"/>
      <c r="V337" s="173"/>
      <c r="W337" s="173"/>
    </row>
    <row r="338" spans="2:23" x14ac:dyDescent="0.35">
      <c r="B338" s="170">
        <f t="shared" si="37"/>
        <v>0</v>
      </c>
      <c r="C338" s="188">
        <f t="shared" si="34"/>
        <v>0</v>
      </c>
      <c r="D338" s="189">
        <f t="shared" si="35"/>
        <v>0</v>
      </c>
      <c r="E338" s="192">
        <f t="shared" si="40"/>
        <v>0</v>
      </c>
      <c r="F338" s="268">
        <f t="shared" si="36"/>
        <v>0</v>
      </c>
      <c r="G338" s="268"/>
      <c r="H338" s="161">
        <f t="shared" si="38"/>
        <v>0</v>
      </c>
      <c r="I338" s="177">
        <f t="shared" si="39"/>
        <v>0</v>
      </c>
      <c r="J338" s="200"/>
      <c r="K338" s="200"/>
      <c r="L338" s="173"/>
      <c r="M338" s="173"/>
      <c r="N338" s="173"/>
      <c r="O338" s="173"/>
      <c r="P338" s="173"/>
      <c r="Q338" s="173"/>
      <c r="R338" s="173"/>
      <c r="S338" s="173"/>
      <c r="T338" s="173"/>
      <c r="U338" s="173"/>
      <c r="V338" s="173"/>
      <c r="W338" s="173"/>
    </row>
    <row r="339" spans="2:23" x14ac:dyDescent="0.35">
      <c r="B339" s="170">
        <f t="shared" si="37"/>
        <v>0</v>
      </c>
      <c r="C339" s="188">
        <f t="shared" si="34"/>
        <v>0</v>
      </c>
      <c r="D339" s="189">
        <f t="shared" si="35"/>
        <v>0</v>
      </c>
      <c r="E339" s="192">
        <f t="shared" si="40"/>
        <v>0</v>
      </c>
      <c r="F339" s="268">
        <f t="shared" si="36"/>
        <v>0</v>
      </c>
      <c r="G339" s="268"/>
      <c r="H339" s="161">
        <f t="shared" si="38"/>
        <v>0</v>
      </c>
      <c r="I339" s="177">
        <f t="shared" si="39"/>
        <v>0</v>
      </c>
      <c r="J339" s="200"/>
      <c r="K339" s="200"/>
      <c r="L339" s="173"/>
      <c r="M339" s="173"/>
      <c r="N339" s="173"/>
      <c r="O339" s="173"/>
      <c r="P339" s="173"/>
      <c r="Q339" s="173"/>
      <c r="R339" s="173"/>
      <c r="S339" s="173"/>
      <c r="T339" s="173"/>
      <c r="U339" s="173"/>
      <c r="V339" s="173"/>
      <c r="W339" s="173"/>
    </row>
    <row r="340" spans="2:23" x14ac:dyDescent="0.35">
      <c r="B340" s="170">
        <f t="shared" si="37"/>
        <v>0</v>
      </c>
      <c r="C340" s="188">
        <f t="shared" si="34"/>
        <v>0</v>
      </c>
      <c r="D340" s="189">
        <f t="shared" si="35"/>
        <v>0</v>
      </c>
      <c r="E340" s="192">
        <f t="shared" si="40"/>
        <v>0</v>
      </c>
      <c r="F340" s="268">
        <f t="shared" si="36"/>
        <v>0</v>
      </c>
      <c r="G340" s="268"/>
      <c r="H340" s="161">
        <f t="shared" si="38"/>
        <v>0</v>
      </c>
      <c r="I340" s="177">
        <f t="shared" si="39"/>
        <v>0</v>
      </c>
      <c r="J340" s="200"/>
      <c r="K340" s="200"/>
      <c r="L340" s="173"/>
      <c r="M340" s="173"/>
      <c r="N340" s="173"/>
      <c r="O340" s="173"/>
      <c r="P340" s="173"/>
      <c r="Q340" s="173"/>
      <c r="R340" s="173"/>
      <c r="S340" s="173"/>
      <c r="T340" s="173"/>
      <c r="U340" s="173"/>
      <c r="V340" s="173"/>
      <c r="W340" s="173"/>
    </row>
    <row r="341" spans="2:23" x14ac:dyDescent="0.35">
      <c r="B341" s="170">
        <f t="shared" si="37"/>
        <v>0</v>
      </c>
      <c r="C341" s="188">
        <f t="shared" si="34"/>
        <v>0</v>
      </c>
      <c r="D341" s="189">
        <f t="shared" si="35"/>
        <v>0</v>
      </c>
      <c r="E341" s="192">
        <f t="shared" si="40"/>
        <v>0</v>
      </c>
      <c r="F341" s="268">
        <f t="shared" si="36"/>
        <v>0</v>
      </c>
      <c r="G341" s="268"/>
      <c r="H341" s="161">
        <f t="shared" si="38"/>
        <v>0</v>
      </c>
      <c r="I341" s="177">
        <f t="shared" si="39"/>
        <v>0</v>
      </c>
      <c r="J341" s="200"/>
      <c r="K341" s="200"/>
      <c r="L341" s="173"/>
      <c r="M341" s="173"/>
      <c r="N341" s="173"/>
      <c r="O341" s="173"/>
      <c r="P341" s="173"/>
      <c r="Q341" s="173"/>
      <c r="R341" s="173"/>
      <c r="S341" s="173"/>
      <c r="T341" s="173"/>
      <c r="U341" s="173"/>
      <c r="V341" s="173"/>
      <c r="W341" s="173"/>
    </row>
    <row r="342" spans="2:23" x14ac:dyDescent="0.35">
      <c r="B342" s="170">
        <f t="shared" si="37"/>
        <v>0</v>
      </c>
      <c r="C342" s="188">
        <f t="shared" ref="C342:C405" si="41">IF($E$8="SC-44",     IF(B342=1117+$E$15,    0.0014,       IF(B342=1091.6+$E$15,   0.004,        IF(B342=1066.2+$E$15,    0.0082,       IF(B342=1040.8+$E$15,   0.0117,        IF(B342=1015.4+$E$15,   0.0173,        IF(B342=990+$E$15,   0.0248,       IF(B342=964.6+$E$15,    0.0299,      IF(B342=939.2+$E$15,   0.0339,        IF(B342=913.8+$E$15,    0.0374,         IF(B342=888.4+$E$15,    0.0406,       IF(B342=863+$E$15,    0.0434,        IF(B342=837.6+$E$15,    0.0465,       IF(B342=812.2+$E$15,    0.0488,       IF(B342=786.8+$E$15,    0.0509,      IF(B342=761.4+$E$15,    0.0528,        IF(B342=736+$E$15,    0.0544,         IF(B342=710.6+$E$15,    0.056,       IF(B342=685.2+$E$15,   0.0574,        IF(B342=659.8+$E$15,    0.0588,       IF(B342=634.4+$E$15,   0.0602,       IF(B342=609+$E$15,    0.0616,      IF(B342=583.6+$E$15,    0.063,        IF(B342=558.2+$E$15,    0.064,        IF(B342=532.8+$E$15,    0.0654,        IF(B342=507.4+$E$15,    0.0663,        IF(B342=482+$E$15,    0.067,       IF(B342=456.6+$E$15,     0.0682,       IF(B342=431.2+$E$15,     0.0689,      IF(B342=405.8+$E$15,     0.0696,        IF(B342=380.4+$E$15,   0.0703,        IF(B342=355+$E$15,    0.0712,      IF(B342=329.6+$E$15,     0.0717,        IF(B342=304.2+$E$15,    0.0726,       IF(B342=278.8+$E$15,     0.0731,       IF(B342=253.4+$E$15,    0.0738,      IF(B342=228+$E$15,   0.0745,        IF(B342=202.6+$E$15,     0.0752,        IF(B342=177.2+$E$15,     0.0757,      IF(B342=151.8+$E$15,     0.0761,        IF(B342=126.4+$E$15,    0.0773,       IF(B342=101+$E$15,     0.0799,        IF(B342=75.6+$E$15,     0.0806,       IF(B342=50.2+$E$15,     0.08822,        IF(B342=24.8+$E$15,     0.0841,        0)))))))))))))))))))))))))))))))))))))))))))),                IF($E$8="SC-34W",     IF(B342=863+$E$15,       0.0125,      IF(B342=837.6+$E$15,      0.0149,      IF(B342=812.2+$E$15,        0.0228,        IF(B342=786.8+$E$15,       0.0303,      IF(B342=761.4+$E$15,    0.0352,     IF(B342=736+$E$15,    0.0394,     IF(B342=710.6+$E$15,    0.0431,    IF(B342=685.2+$E$15,   0.0462,     IF(B342=659.8+$E$15,  0.0489,      IF(B342=634.4+$E$15,   0.0516,     IF(B342=609+$E$15,   0.0538,     IF(B342=583.6+$E$15,   0.0558,     IF(B342=558.2+$E$15,   0.0577,    IF(B342=532.8+$E$15,       0.0597,    IF(B342=507.4+$E$15,   0.0612,   IF(B342=482+$E$15,  0.0626,    IF(B342=456.6+$E$15,   0.0641,    IF(B342=431.2+$E$15,   0.0656,    IF(B342=405.8+$E$15,   0.0666,      IF(B342=380.4+$E$15,   0.0675,    IF(B342=355+$E$15,   0.0685,    IF(B342=329.6+$E$15,   0.0697,     IF(B342=304.2+$E$15,    0.0705,   IF(B342=278.8+$E$15,   0.0712,    IF(B342=253.4+$E$15,     0.0719,     IF(B342=228+$E$15,    0.0729,     IF(B342=202.6+$E$15,     0.0736,     IF(B342=177.2+$E$15,    0.0741,    IF(B342=151.8+$E$15,    0.0751,    IF(B342=126.4+$E$15,    0.0756,     IF(B342=101+$E$15,    0.0761,     IF(B342=75.6+$E$15,     0.0771,        IF(B342=50.2+$E$15,     0.0785,        IF(B342=24.8+$E$15,    0.0783,        0)))))))))))))))))))))))))))))))))),                        IF($E$8="SC-34E",      IF(B342=863+$E$15,    0.0125,         IF(B342=837.6+$E$15,    0.0153,         IF(B342=812.2+$E$15,    0.0233,           IF(B342=786.8+$E$15,   0.031,      IF(B342=761.4+$E$15,    0.036,     IF(B342=736+$E$15,    0.0403,     IF(B342=710.6+$E$15,    0.044,    IF(B342=685.2+$E$15,   0.0473,     IF(B342=659.8+$E$15,  0.05,      IF(B342=634.4+$E$15,   0.0528,     IF(B342=609+$E$15,   0.055,     IF(B342=583.6+$E$15,   0.057,     IF(B342=558.2+$E$15,   0.059,    IF(B342=532.8+$E$15,       0.061,    IF(B342=507.4+$E$15,   0.0625,   IF(B342=482+$E$15,  0.064,    IF(B342=456.6+$E$15,   0.0655,    IF(B342=431.2+$E$15,   0.067,    IF(B342=405.8+$E$15,   0.068,      IF(B342=380.4+$E$15,   0.069,    IF(B342=355+$E$15,   0.07,    IF(B342=329.6+$E$15,   0.0713,     IF(B342=304.2+$E$15,    0.0721,   IF(B342=278.8+$E$15,   0.0728,    IF(B342=253.4+$E$15,     0.0736,     IF(B342=228+$E$15,    0.0746,     IF(B342=202.6+$E$15,     0.0753,     IF(B342=177.2+$E$15,    0.0758,    IF(B342=151.8+$E$15,    0.0768,    IF(B342=126.4+$E$15,    0.0773,     IF(B342=101+$E$15,    0.0778,     IF(B342=75.6+$E$15,     0.0788,        IF(B342=50.2+$E$15,     0.0803,        IF(B342=24.8+$E$15,    0.0801,        0)))))))))))))))))))))))))))))))))),                    IF(B342=456.6+$E$15,   0.0017,    IF(B342=431.2+$E$15,   0.0064,    IF(B342=405.8+$E$15,   0.0118,      IF(B342=380.4+$E$15,   0.0193,    IF(B342=355+$E$15,   0.0248,    IF(B342=329.6+$E$15,   0.0287,     IF(B342=304.2+$E$15,    0.0317,   IF(B342=278.8+$E$15,   0.0342,    IF(B342=253.4+$E$15,     0.0361,     IF(B342=228+$E$15,    0.0379,     IF(B342=202.6+$E$15,     0.0394,     IF(B342=177.2+$E$15,    0.0408,    IF(B342=151.8+$E$15,    0.042,    IF(B342=126.4+$E$15,    0.0431,     IF(B342=101+$E$15,    0.0443,     IF(B342=75.6+$E$15,     0.0455,        IF(B342=50.2+$E$15,     0.0468,        IF(B342=24.8+$E$15,    0.0496,        0)))))))))))))))))))))</f>
        <v>0</v>
      </c>
      <c r="D342" s="189">
        <f t="shared" ref="D342:D405" si="42">IF($B342&gt;0,$C342*$E$11,0)</f>
        <v>0</v>
      </c>
      <c r="E342" s="192">
        <f t="shared" si="40"/>
        <v>0</v>
      </c>
      <c r="F342" s="268">
        <f t="shared" ref="F342:F405" si="43">$E342+$D342</f>
        <v>0</v>
      </c>
      <c r="G342" s="268"/>
      <c r="H342" s="161">
        <f t="shared" si="38"/>
        <v>0</v>
      </c>
      <c r="I342" s="177">
        <f t="shared" si="39"/>
        <v>0</v>
      </c>
      <c r="J342" s="200"/>
      <c r="K342" s="200"/>
      <c r="L342" s="173"/>
      <c r="M342" s="173"/>
      <c r="N342" s="173"/>
      <c r="O342" s="173"/>
      <c r="P342" s="173"/>
      <c r="Q342" s="173"/>
      <c r="R342" s="173"/>
      <c r="S342" s="173"/>
      <c r="T342" s="173"/>
      <c r="U342" s="173"/>
      <c r="V342" s="173"/>
      <c r="W342" s="173"/>
    </row>
    <row r="343" spans="2:23" x14ac:dyDescent="0.35">
      <c r="B343" s="170">
        <f t="shared" ref="B343:B406" si="44">IF($B342&gt;($P$10+$E$15+25.4),$B342-25.4,IF(AND($B342&gt;($P$10+$E$15),$B342&lt;=($P$10+$E$15+25.4)),($P$10+$E$15),IF(AND($B342&lt;=($P$10+$E$15),$B342&gt;($E$15+25.4)),$B342-25.4,IF(AND($B342&gt;$E$15,$B342&lt;=($E$15+25.4)),$E$15,IF(AND($B342&gt;25.4,$B342&lt;=$E$15),$B342-25.4,0)))))</f>
        <v>0</v>
      </c>
      <c r="C343" s="188">
        <f t="shared" si="41"/>
        <v>0</v>
      </c>
      <c r="D343" s="189">
        <f t="shared" si="42"/>
        <v>0</v>
      </c>
      <c r="E343" s="192">
        <f t="shared" si="40"/>
        <v>0</v>
      </c>
      <c r="F343" s="268">
        <f t="shared" si="43"/>
        <v>0</v>
      </c>
      <c r="G343" s="268"/>
      <c r="H343" s="161">
        <f t="shared" ref="H343:H406" si="45">IF($H344&gt;0,H344+F343,F343)</f>
        <v>0</v>
      </c>
      <c r="I343" s="177">
        <f t="shared" si="39"/>
        <v>0</v>
      </c>
      <c r="J343" s="200"/>
      <c r="K343" s="200"/>
      <c r="L343" s="173"/>
      <c r="M343" s="173"/>
      <c r="N343" s="173"/>
      <c r="O343" s="173"/>
      <c r="P343" s="173"/>
      <c r="Q343" s="173"/>
      <c r="R343" s="173"/>
      <c r="S343" s="173"/>
      <c r="T343" s="173"/>
      <c r="U343" s="173"/>
      <c r="V343" s="173"/>
      <c r="W343" s="173"/>
    </row>
    <row r="344" spans="2:23" x14ac:dyDescent="0.35">
      <c r="B344" s="170">
        <f t="shared" si="44"/>
        <v>0</v>
      </c>
      <c r="C344" s="188">
        <f t="shared" si="41"/>
        <v>0</v>
      </c>
      <c r="D344" s="189">
        <f t="shared" si="42"/>
        <v>0</v>
      </c>
      <c r="E344" s="192">
        <f t="shared" si="40"/>
        <v>0</v>
      </c>
      <c r="F344" s="268">
        <f t="shared" si="43"/>
        <v>0</v>
      </c>
      <c r="G344" s="268"/>
      <c r="H344" s="161">
        <f t="shared" si="45"/>
        <v>0</v>
      </c>
      <c r="I344" s="177">
        <f t="shared" ref="I344:I407" si="46">IF($B344&gt;0,$E$13+($B344/1000),0)</f>
        <v>0</v>
      </c>
      <c r="J344" s="200"/>
      <c r="K344" s="200"/>
      <c r="L344" s="173"/>
      <c r="M344" s="173"/>
      <c r="N344" s="173"/>
      <c r="O344" s="173"/>
      <c r="P344" s="173"/>
      <c r="Q344" s="173"/>
      <c r="R344" s="173"/>
      <c r="S344" s="173"/>
      <c r="T344" s="173"/>
      <c r="U344" s="173"/>
      <c r="V344" s="173"/>
      <c r="W344" s="173"/>
    </row>
    <row r="345" spans="2:23" x14ac:dyDescent="0.35">
      <c r="B345" s="170">
        <f t="shared" si="44"/>
        <v>0</v>
      </c>
      <c r="C345" s="188">
        <f t="shared" si="41"/>
        <v>0</v>
      </c>
      <c r="D345" s="189">
        <f t="shared" si="42"/>
        <v>0</v>
      </c>
      <c r="E345" s="192">
        <f t="shared" si="40"/>
        <v>0</v>
      </c>
      <c r="F345" s="268">
        <f t="shared" si="43"/>
        <v>0</v>
      </c>
      <c r="G345" s="268"/>
      <c r="H345" s="161">
        <f t="shared" si="45"/>
        <v>0</v>
      </c>
      <c r="I345" s="177">
        <f t="shared" si="46"/>
        <v>0</v>
      </c>
      <c r="J345" s="200"/>
      <c r="K345" s="200"/>
      <c r="L345" s="173"/>
      <c r="M345" s="173"/>
      <c r="N345" s="173"/>
      <c r="O345" s="173"/>
      <c r="P345" s="173"/>
      <c r="Q345" s="173"/>
      <c r="R345" s="173"/>
      <c r="S345" s="173"/>
      <c r="T345" s="173"/>
      <c r="U345" s="173"/>
      <c r="V345" s="173"/>
      <c r="W345" s="173"/>
    </row>
    <row r="346" spans="2:23" x14ac:dyDescent="0.35">
      <c r="B346" s="170">
        <f t="shared" si="44"/>
        <v>0</v>
      </c>
      <c r="C346" s="188">
        <f t="shared" si="41"/>
        <v>0</v>
      </c>
      <c r="D346" s="189">
        <f t="shared" si="42"/>
        <v>0</v>
      </c>
      <c r="E346" s="192">
        <f t="shared" si="40"/>
        <v>0</v>
      </c>
      <c r="F346" s="268">
        <f t="shared" si="43"/>
        <v>0</v>
      </c>
      <c r="G346" s="268"/>
      <c r="H346" s="161">
        <f t="shared" si="45"/>
        <v>0</v>
      </c>
      <c r="I346" s="177">
        <f t="shared" si="46"/>
        <v>0</v>
      </c>
      <c r="J346" s="200"/>
      <c r="K346" s="200"/>
      <c r="L346" s="173"/>
      <c r="M346" s="173"/>
      <c r="N346" s="173"/>
      <c r="O346" s="173"/>
      <c r="P346" s="173"/>
      <c r="Q346" s="173"/>
      <c r="R346" s="173"/>
      <c r="S346" s="173"/>
      <c r="T346" s="173"/>
      <c r="U346" s="173"/>
      <c r="V346" s="173"/>
      <c r="W346" s="173"/>
    </row>
    <row r="347" spans="2:23" x14ac:dyDescent="0.35">
      <c r="B347" s="170">
        <f t="shared" si="44"/>
        <v>0</v>
      </c>
      <c r="C347" s="188">
        <f t="shared" si="41"/>
        <v>0</v>
      </c>
      <c r="D347" s="189">
        <f t="shared" si="42"/>
        <v>0</v>
      </c>
      <c r="E347" s="192">
        <f t="shared" si="40"/>
        <v>0</v>
      </c>
      <c r="F347" s="268">
        <f t="shared" si="43"/>
        <v>0</v>
      </c>
      <c r="G347" s="268"/>
      <c r="H347" s="161">
        <f t="shared" si="45"/>
        <v>0</v>
      </c>
      <c r="I347" s="177">
        <f t="shared" si="46"/>
        <v>0</v>
      </c>
      <c r="J347" s="200"/>
      <c r="K347" s="200"/>
      <c r="L347" s="173"/>
      <c r="M347" s="173"/>
      <c r="N347" s="173"/>
      <c r="O347" s="173"/>
      <c r="P347" s="173"/>
      <c r="Q347" s="173"/>
      <c r="R347" s="173"/>
      <c r="S347" s="173"/>
      <c r="T347" s="173"/>
      <c r="U347" s="173"/>
      <c r="V347" s="173"/>
      <c r="W347" s="173"/>
    </row>
    <row r="348" spans="2:23" x14ac:dyDescent="0.35">
      <c r="B348" s="170">
        <f t="shared" si="44"/>
        <v>0</v>
      </c>
      <c r="C348" s="188">
        <f t="shared" si="41"/>
        <v>0</v>
      </c>
      <c r="D348" s="189">
        <f t="shared" si="42"/>
        <v>0</v>
      </c>
      <c r="E348" s="192">
        <f t="shared" si="40"/>
        <v>0</v>
      </c>
      <c r="F348" s="268">
        <f t="shared" si="43"/>
        <v>0</v>
      </c>
      <c r="G348" s="268"/>
      <c r="H348" s="161">
        <f t="shared" si="45"/>
        <v>0</v>
      </c>
      <c r="I348" s="177">
        <f t="shared" si="46"/>
        <v>0</v>
      </c>
      <c r="J348" s="200"/>
      <c r="K348" s="200"/>
      <c r="L348" s="173"/>
      <c r="M348" s="173"/>
      <c r="N348" s="173"/>
      <c r="O348" s="173"/>
      <c r="P348" s="173"/>
      <c r="Q348" s="173"/>
      <c r="R348" s="173"/>
      <c r="S348" s="173"/>
      <c r="T348" s="173"/>
      <c r="U348" s="173"/>
      <c r="V348" s="173"/>
      <c r="W348" s="173"/>
    </row>
    <row r="349" spans="2:23" x14ac:dyDescent="0.35">
      <c r="B349" s="170">
        <f t="shared" si="44"/>
        <v>0</v>
      </c>
      <c r="C349" s="188">
        <f t="shared" si="41"/>
        <v>0</v>
      </c>
      <c r="D349" s="189">
        <f t="shared" si="42"/>
        <v>0</v>
      </c>
      <c r="E349" s="192">
        <f t="shared" si="40"/>
        <v>0</v>
      </c>
      <c r="F349" s="268">
        <f t="shared" si="43"/>
        <v>0</v>
      </c>
      <c r="G349" s="268"/>
      <c r="H349" s="161">
        <f t="shared" si="45"/>
        <v>0</v>
      </c>
      <c r="I349" s="177">
        <f t="shared" si="46"/>
        <v>0</v>
      </c>
      <c r="J349" s="200"/>
      <c r="K349" s="200"/>
      <c r="L349" s="173"/>
      <c r="M349" s="173"/>
      <c r="N349" s="173"/>
      <c r="O349" s="173"/>
      <c r="P349" s="173"/>
      <c r="Q349" s="173"/>
      <c r="R349" s="173"/>
      <c r="S349" s="173"/>
      <c r="T349" s="173"/>
      <c r="U349" s="173"/>
      <c r="V349" s="173"/>
      <c r="W349" s="173"/>
    </row>
    <row r="350" spans="2:23" x14ac:dyDescent="0.35">
      <c r="B350" s="170">
        <f t="shared" si="44"/>
        <v>0</v>
      </c>
      <c r="C350" s="188">
        <f t="shared" si="41"/>
        <v>0</v>
      </c>
      <c r="D350" s="189">
        <f t="shared" si="42"/>
        <v>0</v>
      </c>
      <c r="E350" s="192">
        <f t="shared" si="40"/>
        <v>0</v>
      </c>
      <c r="F350" s="268">
        <f t="shared" si="43"/>
        <v>0</v>
      </c>
      <c r="G350" s="268"/>
      <c r="H350" s="161">
        <f t="shared" si="45"/>
        <v>0</v>
      </c>
      <c r="I350" s="177">
        <f t="shared" si="46"/>
        <v>0</v>
      </c>
      <c r="J350" s="200"/>
      <c r="K350" s="200"/>
      <c r="L350" s="173"/>
      <c r="M350" s="173"/>
      <c r="N350" s="173"/>
      <c r="O350" s="173"/>
      <c r="P350" s="173"/>
      <c r="Q350" s="173"/>
      <c r="R350" s="173"/>
      <c r="S350" s="173"/>
      <c r="T350" s="173"/>
      <c r="U350" s="173"/>
      <c r="V350" s="173"/>
      <c r="W350" s="173"/>
    </row>
    <row r="351" spans="2:23" x14ac:dyDescent="0.35">
      <c r="B351" s="170">
        <f t="shared" si="44"/>
        <v>0</v>
      </c>
      <c r="C351" s="188">
        <f t="shared" si="41"/>
        <v>0</v>
      </c>
      <c r="D351" s="189">
        <f t="shared" si="42"/>
        <v>0</v>
      </c>
      <c r="E351" s="192">
        <f t="shared" si="40"/>
        <v>0</v>
      </c>
      <c r="F351" s="268">
        <f t="shared" si="43"/>
        <v>0</v>
      </c>
      <c r="G351" s="268"/>
      <c r="H351" s="161">
        <f t="shared" si="45"/>
        <v>0</v>
      </c>
      <c r="I351" s="177">
        <f t="shared" si="46"/>
        <v>0</v>
      </c>
      <c r="J351" s="200"/>
      <c r="K351" s="200"/>
      <c r="L351" s="173"/>
      <c r="M351" s="173"/>
      <c r="N351" s="173"/>
      <c r="O351" s="173"/>
      <c r="P351" s="173"/>
      <c r="Q351" s="173"/>
      <c r="R351" s="173"/>
      <c r="S351" s="173"/>
      <c r="T351" s="173"/>
      <c r="U351" s="173"/>
      <c r="V351" s="173"/>
      <c r="W351" s="173"/>
    </row>
    <row r="352" spans="2:23" x14ac:dyDescent="0.35">
      <c r="B352" s="170">
        <f t="shared" si="44"/>
        <v>0</v>
      </c>
      <c r="C352" s="188">
        <f t="shared" si="41"/>
        <v>0</v>
      </c>
      <c r="D352" s="189">
        <f t="shared" si="42"/>
        <v>0</v>
      </c>
      <c r="E352" s="192">
        <f t="shared" si="40"/>
        <v>0</v>
      </c>
      <c r="F352" s="268">
        <f t="shared" si="43"/>
        <v>0</v>
      </c>
      <c r="G352" s="268"/>
      <c r="H352" s="161">
        <f t="shared" si="45"/>
        <v>0</v>
      </c>
      <c r="I352" s="177">
        <f t="shared" si="46"/>
        <v>0</v>
      </c>
      <c r="J352" s="200"/>
      <c r="K352" s="200"/>
      <c r="L352" s="173"/>
      <c r="M352" s="173"/>
      <c r="N352" s="173"/>
      <c r="O352" s="173"/>
      <c r="P352" s="173"/>
      <c r="Q352" s="173"/>
      <c r="R352" s="173"/>
      <c r="S352" s="173"/>
      <c r="T352" s="173"/>
      <c r="U352" s="173"/>
      <c r="V352" s="173"/>
      <c r="W352" s="173"/>
    </row>
    <row r="353" spans="2:23" x14ac:dyDescent="0.35">
      <c r="B353" s="170">
        <f t="shared" si="44"/>
        <v>0</v>
      </c>
      <c r="C353" s="188">
        <f t="shared" si="41"/>
        <v>0</v>
      </c>
      <c r="D353" s="189">
        <f t="shared" si="42"/>
        <v>0</v>
      </c>
      <c r="E353" s="192">
        <f t="shared" si="40"/>
        <v>0</v>
      </c>
      <c r="F353" s="268">
        <f t="shared" si="43"/>
        <v>0</v>
      </c>
      <c r="G353" s="268"/>
      <c r="H353" s="161">
        <f t="shared" si="45"/>
        <v>0</v>
      </c>
      <c r="I353" s="177">
        <f t="shared" si="46"/>
        <v>0</v>
      </c>
      <c r="J353" s="200"/>
      <c r="K353" s="200"/>
      <c r="L353" s="173"/>
      <c r="M353" s="173"/>
      <c r="N353" s="173"/>
      <c r="O353" s="173"/>
      <c r="P353" s="173"/>
      <c r="Q353" s="173"/>
      <c r="R353" s="173"/>
      <c r="S353" s="173"/>
      <c r="T353" s="173"/>
      <c r="U353" s="173"/>
      <c r="V353" s="173"/>
      <c r="W353" s="173"/>
    </row>
    <row r="354" spans="2:23" x14ac:dyDescent="0.35">
      <c r="B354" s="170">
        <f t="shared" si="44"/>
        <v>0</v>
      </c>
      <c r="C354" s="188">
        <f t="shared" si="41"/>
        <v>0</v>
      </c>
      <c r="D354" s="189">
        <f t="shared" si="42"/>
        <v>0</v>
      </c>
      <c r="E354" s="192">
        <f t="shared" si="40"/>
        <v>0</v>
      </c>
      <c r="F354" s="268">
        <f t="shared" si="43"/>
        <v>0</v>
      </c>
      <c r="G354" s="268"/>
      <c r="H354" s="161">
        <f t="shared" si="45"/>
        <v>0</v>
      </c>
      <c r="I354" s="177">
        <f t="shared" si="46"/>
        <v>0</v>
      </c>
      <c r="J354" s="200"/>
      <c r="K354" s="200"/>
      <c r="L354" s="173"/>
      <c r="M354" s="173"/>
      <c r="N354" s="173"/>
      <c r="O354" s="173"/>
      <c r="P354" s="173"/>
      <c r="Q354" s="173"/>
      <c r="R354" s="173"/>
      <c r="S354" s="173"/>
      <c r="T354" s="173"/>
      <c r="U354" s="173"/>
      <c r="V354" s="173"/>
      <c r="W354" s="173"/>
    </row>
    <row r="355" spans="2:23" x14ac:dyDescent="0.35">
      <c r="B355" s="170">
        <f t="shared" si="44"/>
        <v>0</v>
      </c>
      <c r="C355" s="188">
        <f t="shared" si="41"/>
        <v>0</v>
      </c>
      <c r="D355" s="189">
        <f t="shared" si="42"/>
        <v>0</v>
      </c>
      <c r="E355" s="192">
        <f t="shared" si="40"/>
        <v>0</v>
      </c>
      <c r="F355" s="268">
        <f t="shared" si="43"/>
        <v>0</v>
      </c>
      <c r="G355" s="268"/>
      <c r="H355" s="161">
        <f t="shared" si="45"/>
        <v>0</v>
      </c>
      <c r="I355" s="177">
        <f t="shared" si="46"/>
        <v>0</v>
      </c>
      <c r="J355" s="200"/>
      <c r="K355" s="200"/>
      <c r="L355" s="173"/>
      <c r="M355" s="173"/>
      <c r="N355" s="173"/>
      <c r="O355" s="173"/>
      <c r="P355" s="173"/>
      <c r="Q355" s="173"/>
      <c r="R355" s="173"/>
      <c r="S355" s="173"/>
      <c r="T355" s="173"/>
      <c r="U355" s="173"/>
      <c r="V355" s="173"/>
      <c r="W355" s="173"/>
    </row>
    <row r="356" spans="2:23" x14ac:dyDescent="0.35">
      <c r="B356" s="170">
        <f t="shared" si="44"/>
        <v>0</v>
      </c>
      <c r="C356" s="188">
        <f t="shared" si="41"/>
        <v>0</v>
      </c>
      <c r="D356" s="189">
        <f t="shared" si="42"/>
        <v>0</v>
      </c>
      <c r="E356" s="192">
        <f t="shared" si="40"/>
        <v>0</v>
      </c>
      <c r="F356" s="268">
        <f t="shared" si="43"/>
        <v>0</v>
      </c>
      <c r="G356" s="268"/>
      <c r="H356" s="161">
        <f t="shared" si="45"/>
        <v>0</v>
      </c>
      <c r="I356" s="177">
        <f t="shared" si="46"/>
        <v>0</v>
      </c>
      <c r="J356" s="200"/>
      <c r="K356" s="200"/>
      <c r="L356" s="173"/>
      <c r="M356" s="173"/>
      <c r="N356" s="173"/>
      <c r="O356" s="173"/>
      <c r="P356" s="173"/>
      <c r="Q356" s="173"/>
      <c r="R356" s="173"/>
      <c r="S356" s="173"/>
      <c r="T356" s="173"/>
      <c r="U356" s="173"/>
      <c r="V356" s="173"/>
      <c r="W356" s="173"/>
    </row>
    <row r="357" spans="2:23" x14ac:dyDescent="0.35">
      <c r="B357" s="170">
        <f t="shared" si="44"/>
        <v>0</v>
      </c>
      <c r="C357" s="188">
        <f t="shared" si="41"/>
        <v>0</v>
      </c>
      <c r="D357" s="189">
        <f t="shared" si="42"/>
        <v>0</v>
      </c>
      <c r="E357" s="192">
        <f t="shared" si="40"/>
        <v>0</v>
      </c>
      <c r="F357" s="268">
        <f t="shared" si="43"/>
        <v>0</v>
      </c>
      <c r="G357" s="268"/>
      <c r="H357" s="161">
        <f t="shared" si="45"/>
        <v>0</v>
      </c>
      <c r="I357" s="177">
        <f t="shared" si="46"/>
        <v>0</v>
      </c>
      <c r="J357" s="200"/>
      <c r="K357" s="200"/>
      <c r="L357" s="173"/>
      <c r="M357" s="173"/>
      <c r="N357" s="173"/>
      <c r="O357" s="173"/>
      <c r="P357" s="173"/>
      <c r="Q357" s="173"/>
      <c r="R357" s="173"/>
      <c r="S357" s="173"/>
      <c r="T357" s="173"/>
      <c r="U357" s="173"/>
      <c r="V357" s="173"/>
      <c r="W357" s="173"/>
    </row>
    <row r="358" spans="2:23" x14ac:dyDescent="0.35">
      <c r="B358" s="170">
        <f t="shared" si="44"/>
        <v>0</v>
      </c>
      <c r="C358" s="188">
        <f t="shared" si="41"/>
        <v>0</v>
      </c>
      <c r="D358" s="189">
        <f t="shared" si="42"/>
        <v>0</v>
      </c>
      <c r="E358" s="192">
        <f t="shared" si="40"/>
        <v>0</v>
      </c>
      <c r="F358" s="268">
        <f t="shared" si="43"/>
        <v>0</v>
      </c>
      <c r="G358" s="268"/>
      <c r="H358" s="161">
        <f t="shared" si="45"/>
        <v>0</v>
      </c>
      <c r="I358" s="177">
        <f t="shared" si="46"/>
        <v>0</v>
      </c>
      <c r="J358" s="200"/>
      <c r="K358" s="200"/>
      <c r="L358" s="173"/>
      <c r="M358" s="173"/>
      <c r="N358" s="173"/>
      <c r="O358" s="173"/>
      <c r="P358" s="173"/>
      <c r="Q358" s="173"/>
      <c r="R358" s="173"/>
      <c r="S358" s="173"/>
      <c r="T358" s="173"/>
      <c r="U358" s="173"/>
      <c r="V358" s="173"/>
      <c r="W358" s="173"/>
    </row>
    <row r="359" spans="2:23" x14ac:dyDescent="0.35">
      <c r="B359" s="170">
        <f t="shared" si="44"/>
        <v>0</v>
      </c>
      <c r="C359" s="188">
        <f t="shared" si="41"/>
        <v>0</v>
      </c>
      <c r="D359" s="189">
        <f t="shared" si="42"/>
        <v>0</v>
      </c>
      <c r="E359" s="192">
        <f t="shared" si="40"/>
        <v>0</v>
      </c>
      <c r="F359" s="268">
        <f t="shared" si="43"/>
        <v>0</v>
      </c>
      <c r="G359" s="268"/>
      <c r="H359" s="161">
        <f t="shared" si="45"/>
        <v>0</v>
      </c>
      <c r="I359" s="177">
        <f t="shared" si="46"/>
        <v>0</v>
      </c>
      <c r="J359" s="200"/>
      <c r="K359" s="200"/>
      <c r="L359" s="173"/>
      <c r="M359" s="173"/>
      <c r="N359" s="173"/>
      <c r="O359" s="173"/>
      <c r="P359" s="173"/>
      <c r="Q359" s="173"/>
      <c r="R359" s="173"/>
      <c r="S359" s="173"/>
      <c r="T359" s="173"/>
      <c r="U359" s="173"/>
      <c r="V359" s="173"/>
      <c r="W359" s="173"/>
    </row>
    <row r="360" spans="2:23" x14ac:dyDescent="0.35">
      <c r="B360" s="170">
        <f t="shared" si="44"/>
        <v>0</v>
      </c>
      <c r="C360" s="188">
        <f t="shared" si="41"/>
        <v>0</v>
      </c>
      <c r="D360" s="189">
        <f t="shared" si="42"/>
        <v>0</v>
      </c>
      <c r="E360" s="192">
        <f t="shared" si="40"/>
        <v>0</v>
      </c>
      <c r="F360" s="268">
        <f t="shared" si="43"/>
        <v>0</v>
      </c>
      <c r="G360" s="268"/>
      <c r="H360" s="161">
        <f t="shared" si="45"/>
        <v>0</v>
      </c>
      <c r="I360" s="177">
        <f t="shared" si="46"/>
        <v>0</v>
      </c>
      <c r="J360" s="200"/>
      <c r="K360" s="200"/>
      <c r="L360" s="173"/>
      <c r="M360" s="173"/>
      <c r="N360" s="173"/>
      <c r="O360" s="173"/>
      <c r="P360" s="173"/>
      <c r="Q360" s="173"/>
      <c r="R360" s="173"/>
      <c r="S360" s="173"/>
      <c r="T360" s="173"/>
      <c r="U360" s="173"/>
      <c r="V360" s="173"/>
      <c r="W360" s="173"/>
    </row>
    <row r="361" spans="2:23" x14ac:dyDescent="0.35">
      <c r="B361" s="170">
        <f t="shared" si="44"/>
        <v>0</v>
      </c>
      <c r="C361" s="188">
        <f t="shared" si="41"/>
        <v>0</v>
      </c>
      <c r="D361" s="189">
        <f t="shared" si="42"/>
        <v>0</v>
      </c>
      <c r="E361" s="192">
        <f t="shared" si="40"/>
        <v>0</v>
      </c>
      <c r="F361" s="268">
        <f t="shared" si="43"/>
        <v>0</v>
      </c>
      <c r="G361" s="268"/>
      <c r="H361" s="161">
        <f t="shared" si="45"/>
        <v>0</v>
      </c>
      <c r="I361" s="177">
        <f t="shared" si="46"/>
        <v>0</v>
      </c>
      <c r="J361" s="200"/>
      <c r="K361" s="200"/>
      <c r="L361" s="173"/>
      <c r="M361" s="173"/>
      <c r="N361" s="173"/>
      <c r="O361" s="173"/>
      <c r="P361" s="173"/>
      <c r="Q361" s="173"/>
      <c r="R361" s="173"/>
      <c r="S361" s="173"/>
      <c r="T361" s="173"/>
      <c r="U361" s="173"/>
      <c r="V361" s="173"/>
      <c r="W361" s="173"/>
    </row>
    <row r="362" spans="2:23" x14ac:dyDescent="0.35">
      <c r="B362" s="170">
        <f t="shared" si="44"/>
        <v>0</v>
      </c>
      <c r="C362" s="188">
        <f t="shared" si="41"/>
        <v>0</v>
      </c>
      <c r="D362" s="189">
        <f t="shared" si="42"/>
        <v>0</v>
      </c>
      <c r="E362" s="192">
        <f t="shared" si="40"/>
        <v>0</v>
      </c>
      <c r="F362" s="268">
        <f t="shared" si="43"/>
        <v>0</v>
      </c>
      <c r="G362" s="268"/>
      <c r="H362" s="161">
        <f t="shared" si="45"/>
        <v>0</v>
      </c>
      <c r="I362" s="177">
        <f t="shared" si="46"/>
        <v>0</v>
      </c>
      <c r="J362" s="200"/>
      <c r="K362" s="200"/>
      <c r="L362" s="173"/>
      <c r="M362" s="173"/>
      <c r="N362" s="173"/>
      <c r="O362" s="173"/>
      <c r="P362" s="173"/>
      <c r="Q362" s="173"/>
      <c r="R362" s="173"/>
      <c r="S362" s="173"/>
      <c r="T362" s="173"/>
      <c r="U362" s="173"/>
      <c r="V362" s="173"/>
      <c r="W362" s="173"/>
    </row>
    <row r="363" spans="2:23" x14ac:dyDescent="0.35">
      <c r="B363" s="170">
        <f t="shared" si="44"/>
        <v>0</v>
      </c>
      <c r="C363" s="188">
        <f t="shared" si="41"/>
        <v>0</v>
      </c>
      <c r="D363" s="189">
        <f t="shared" si="42"/>
        <v>0</v>
      </c>
      <c r="E363" s="192">
        <f t="shared" si="40"/>
        <v>0</v>
      </c>
      <c r="F363" s="268">
        <f t="shared" si="43"/>
        <v>0</v>
      </c>
      <c r="G363" s="268"/>
      <c r="H363" s="161">
        <f t="shared" si="45"/>
        <v>0</v>
      </c>
      <c r="I363" s="177">
        <f t="shared" si="46"/>
        <v>0</v>
      </c>
      <c r="J363" s="200"/>
      <c r="K363" s="200"/>
      <c r="L363" s="173"/>
      <c r="M363" s="173"/>
      <c r="N363" s="173"/>
      <c r="O363" s="173"/>
      <c r="P363" s="173"/>
      <c r="Q363" s="173"/>
      <c r="R363" s="173"/>
      <c r="S363" s="173"/>
      <c r="T363" s="173"/>
      <c r="U363" s="173"/>
      <c r="V363" s="173"/>
      <c r="W363" s="173"/>
    </row>
    <row r="364" spans="2:23" x14ac:dyDescent="0.35">
      <c r="B364" s="170">
        <f t="shared" si="44"/>
        <v>0</v>
      </c>
      <c r="C364" s="188">
        <f t="shared" si="41"/>
        <v>0</v>
      </c>
      <c r="D364" s="189">
        <f t="shared" si="42"/>
        <v>0</v>
      </c>
      <c r="E364" s="192">
        <f t="shared" si="40"/>
        <v>0</v>
      </c>
      <c r="F364" s="268">
        <f t="shared" si="43"/>
        <v>0</v>
      </c>
      <c r="G364" s="268"/>
      <c r="H364" s="161">
        <f t="shared" si="45"/>
        <v>0</v>
      </c>
      <c r="I364" s="177">
        <f t="shared" si="46"/>
        <v>0</v>
      </c>
      <c r="J364" s="200"/>
      <c r="K364" s="200"/>
      <c r="L364" s="173"/>
      <c r="M364" s="173"/>
      <c r="N364" s="173"/>
      <c r="O364" s="173"/>
      <c r="P364" s="173"/>
      <c r="Q364" s="173"/>
      <c r="R364" s="173"/>
      <c r="S364" s="173"/>
      <c r="T364" s="173"/>
      <c r="U364" s="173"/>
      <c r="V364" s="173"/>
      <c r="W364" s="173"/>
    </row>
    <row r="365" spans="2:23" x14ac:dyDescent="0.35">
      <c r="B365" s="170">
        <f t="shared" si="44"/>
        <v>0</v>
      </c>
      <c r="C365" s="188">
        <f t="shared" si="41"/>
        <v>0</v>
      </c>
      <c r="D365" s="189">
        <f t="shared" si="42"/>
        <v>0</v>
      </c>
      <c r="E365" s="192">
        <f t="shared" si="40"/>
        <v>0</v>
      </c>
      <c r="F365" s="268">
        <f t="shared" si="43"/>
        <v>0</v>
      </c>
      <c r="G365" s="268"/>
      <c r="H365" s="161">
        <f t="shared" si="45"/>
        <v>0</v>
      </c>
      <c r="I365" s="177">
        <f t="shared" si="46"/>
        <v>0</v>
      </c>
      <c r="J365" s="200"/>
      <c r="K365" s="200"/>
      <c r="L365" s="173"/>
      <c r="M365" s="173"/>
      <c r="N365" s="173"/>
      <c r="O365" s="173"/>
      <c r="P365" s="173"/>
      <c r="Q365" s="173"/>
      <c r="R365" s="173"/>
      <c r="S365" s="173"/>
      <c r="T365" s="173"/>
      <c r="U365" s="173"/>
      <c r="V365" s="173"/>
      <c r="W365" s="173"/>
    </row>
    <row r="366" spans="2:23" x14ac:dyDescent="0.35">
      <c r="B366" s="170">
        <f t="shared" si="44"/>
        <v>0</v>
      </c>
      <c r="C366" s="188">
        <f t="shared" si="41"/>
        <v>0</v>
      </c>
      <c r="D366" s="189">
        <f t="shared" si="42"/>
        <v>0</v>
      </c>
      <c r="E366" s="192">
        <f t="shared" si="40"/>
        <v>0</v>
      </c>
      <c r="F366" s="268">
        <f t="shared" si="43"/>
        <v>0</v>
      </c>
      <c r="G366" s="268"/>
      <c r="H366" s="161">
        <f t="shared" si="45"/>
        <v>0</v>
      </c>
      <c r="I366" s="177">
        <f t="shared" si="46"/>
        <v>0</v>
      </c>
      <c r="J366" s="200"/>
      <c r="K366" s="200"/>
      <c r="L366" s="173"/>
      <c r="M366" s="173"/>
      <c r="N366" s="173"/>
      <c r="O366" s="173"/>
      <c r="P366" s="173"/>
      <c r="Q366" s="173"/>
      <c r="R366" s="173"/>
      <c r="S366" s="173"/>
      <c r="T366" s="173"/>
      <c r="U366" s="173"/>
      <c r="V366" s="173"/>
      <c r="W366" s="173"/>
    </row>
    <row r="367" spans="2:23" x14ac:dyDescent="0.35">
      <c r="B367" s="170">
        <f t="shared" si="44"/>
        <v>0</v>
      </c>
      <c r="C367" s="188">
        <f t="shared" si="41"/>
        <v>0</v>
      </c>
      <c r="D367" s="189">
        <f t="shared" si="42"/>
        <v>0</v>
      </c>
      <c r="E367" s="192">
        <f t="shared" si="40"/>
        <v>0</v>
      </c>
      <c r="F367" s="268">
        <f t="shared" si="43"/>
        <v>0</v>
      </c>
      <c r="G367" s="268"/>
      <c r="H367" s="161">
        <f t="shared" si="45"/>
        <v>0</v>
      </c>
      <c r="I367" s="177">
        <f t="shared" si="46"/>
        <v>0</v>
      </c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  <c r="T367" s="173"/>
      <c r="U367" s="173"/>
      <c r="V367" s="173"/>
      <c r="W367" s="173"/>
    </row>
    <row r="368" spans="2:23" x14ac:dyDescent="0.35">
      <c r="B368" s="170">
        <f t="shared" si="44"/>
        <v>0</v>
      </c>
      <c r="C368" s="188">
        <f t="shared" si="41"/>
        <v>0</v>
      </c>
      <c r="D368" s="189">
        <f t="shared" si="42"/>
        <v>0</v>
      </c>
      <c r="E368" s="192">
        <f t="shared" si="40"/>
        <v>0</v>
      </c>
      <c r="F368" s="268">
        <f t="shared" si="43"/>
        <v>0</v>
      </c>
      <c r="G368" s="268"/>
      <c r="H368" s="161">
        <f t="shared" si="45"/>
        <v>0</v>
      </c>
      <c r="I368" s="177">
        <f t="shared" si="46"/>
        <v>0</v>
      </c>
      <c r="J368" s="173"/>
      <c r="K368" s="173"/>
      <c r="L368" s="173"/>
      <c r="M368" s="173"/>
      <c r="N368" s="173"/>
      <c r="O368" s="173"/>
      <c r="P368" s="173"/>
      <c r="Q368" s="173"/>
      <c r="R368" s="173"/>
      <c r="S368" s="173"/>
      <c r="T368" s="173"/>
      <c r="U368" s="173"/>
      <c r="V368" s="173"/>
      <c r="W368" s="173"/>
    </row>
    <row r="369" spans="2:23" x14ac:dyDescent="0.35">
      <c r="B369" s="170">
        <f t="shared" si="44"/>
        <v>0</v>
      </c>
      <c r="C369" s="188">
        <f t="shared" si="41"/>
        <v>0</v>
      </c>
      <c r="D369" s="189">
        <f t="shared" si="42"/>
        <v>0</v>
      </c>
      <c r="E369" s="192">
        <f t="shared" si="40"/>
        <v>0</v>
      </c>
      <c r="F369" s="268">
        <f t="shared" si="43"/>
        <v>0</v>
      </c>
      <c r="G369" s="268"/>
      <c r="H369" s="161">
        <f t="shared" si="45"/>
        <v>0</v>
      </c>
      <c r="I369" s="177">
        <f t="shared" si="46"/>
        <v>0</v>
      </c>
      <c r="J369" s="173"/>
      <c r="K369" s="173"/>
      <c r="L369" s="173"/>
      <c r="M369" s="173"/>
      <c r="N369" s="173"/>
      <c r="O369" s="173"/>
      <c r="P369" s="173"/>
      <c r="Q369" s="173"/>
      <c r="R369" s="173"/>
      <c r="S369" s="173"/>
      <c r="T369" s="173"/>
      <c r="U369" s="173"/>
      <c r="V369" s="173"/>
      <c r="W369" s="173"/>
    </row>
    <row r="370" spans="2:23" x14ac:dyDescent="0.35">
      <c r="B370" s="170">
        <f t="shared" si="44"/>
        <v>0</v>
      </c>
      <c r="C370" s="188">
        <f t="shared" si="41"/>
        <v>0</v>
      </c>
      <c r="D370" s="189">
        <f t="shared" si="42"/>
        <v>0</v>
      </c>
      <c r="E370" s="192">
        <f t="shared" si="40"/>
        <v>0</v>
      </c>
      <c r="F370" s="268">
        <f t="shared" si="43"/>
        <v>0</v>
      </c>
      <c r="G370" s="268"/>
      <c r="H370" s="161">
        <f t="shared" si="45"/>
        <v>0</v>
      </c>
      <c r="I370" s="177">
        <f t="shared" si="46"/>
        <v>0</v>
      </c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  <c r="T370" s="173"/>
      <c r="U370" s="173"/>
      <c r="V370" s="173"/>
      <c r="W370" s="173"/>
    </row>
    <row r="371" spans="2:23" x14ac:dyDescent="0.35">
      <c r="B371" s="170">
        <f t="shared" si="44"/>
        <v>0</v>
      </c>
      <c r="C371" s="188">
        <f t="shared" si="41"/>
        <v>0</v>
      </c>
      <c r="D371" s="189">
        <f t="shared" si="42"/>
        <v>0</v>
      </c>
      <c r="E371" s="192">
        <f t="shared" si="40"/>
        <v>0</v>
      </c>
      <c r="F371" s="268">
        <f t="shared" si="43"/>
        <v>0</v>
      </c>
      <c r="G371" s="268"/>
      <c r="H371" s="161">
        <f t="shared" si="45"/>
        <v>0</v>
      </c>
      <c r="I371" s="177">
        <f t="shared" si="46"/>
        <v>0</v>
      </c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  <c r="W371" s="173"/>
    </row>
    <row r="372" spans="2:23" x14ac:dyDescent="0.35">
      <c r="B372" s="170">
        <f t="shared" si="44"/>
        <v>0</v>
      </c>
      <c r="C372" s="188">
        <f t="shared" si="41"/>
        <v>0</v>
      </c>
      <c r="D372" s="189">
        <f t="shared" si="42"/>
        <v>0</v>
      </c>
      <c r="E372" s="192">
        <f t="shared" si="40"/>
        <v>0</v>
      </c>
      <c r="F372" s="268">
        <f t="shared" si="43"/>
        <v>0</v>
      </c>
      <c r="G372" s="268"/>
      <c r="H372" s="161">
        <f t="shared" si="45"/>
        <v>0</v>
      </c>
      <c r="I372" s="177">
        <f t="shared" si="46"/>
        <v>0</v>
      </c>
      <c r="J372" s="173"/>
      <c r="K372" s="173"/>
      <c r="L372" s="173"/>
      <c r="M372" s="173"/>
      <c r="N372" s="173"/>
      <c r="O372" s="173"/>
      <c r="P372" s="173"/>
      <c r="Q372" s="173"/>
      <c r="R372" s="173"/>
      <c r="S372" s="173"/>
      <c r="T372" s="173"/>
      <c r="U372" s="173"/>
      <c r="V372" s="173"/>
      <c r="W372" s="173"/>
    </row>
    <row r="373" spans="2:23" x14ac:dyDescent="0.35">
      <c r="B373" s="170">
        <f t="shared" si="44"/>
        <v>0</v>
      </c>
      <c r="C373" s="188">
        <f t="shared" si="41"/>
        <v>0</v>
      </c>
      <c r="D373" s="189">
        <f t="shared" si="42"/>
        <v>0</v>
      </c>
      <c r="E373" s="192">
        <f t="shared" si="40"/>
        <v>0</v>
      </c>
      <c r="F373" s="268">
        <f t="shared" si="43"/>
        <v>0</v>
      </c>
      <c r="G373" s="268"/>
      <c r="H373" s="161">
        <f t="shared" si="45"/>
        <v>0</v>
      </c>
      <c r="I373" s="177">
        <f t="shared" si="46"/>
        <v>0</v>
      </c>
      <c r="J373" s="173"/>
      <c r="K373" s="173"/>
      <c r="L373" s="173"/>
      <c r="M373" s="173"/>
      <c r="N373" s="173"/>
      <c r="O373" s="173"/>
      <c r="P373" s="173"/>
      <c r="Q373" s="173"/>
      <c r="R373" s="173"/>
      <c r="S373" s="173"/>
      <c r="T373" s="173"/>
      <c r="U373" s="173"/>
      <c r="V373" s="173"/>
      <c r="W373" s="173"/>
    </row>
    <row r="374" spans="2:23" x14ac:dyDescent="0.35">
      <c r="B374" s="170">
        <f t="shared" si="44"/>
        <v>0</v>
      </c>
      <c r="C374" s="188">
        <f t="shared" si="41"/>
        <v>0</v>
      </c>
      <c r="D374" s="189">
        <f t="shared" si="42"/>
        <v>0</v>
      </c>
      <c r="E374" s="192">
        <f t="shared" si="40"/>
        <v>0</v>
      </c>
      <c r="F374" s="268">
        <f t="shared" si="43"/>
        <v>0</v>
      </c>
      <c r="G374" s="268"/>
      <c r="H374" s="161">
        <f t="shared" si="45"/>
        <v>0</v>
      </c>
      <c r="I374" s="177">
        <f t="shared" si="46"/>
        <v>0</v>
      </c>
      <c r="J374" s="173"/>
      <c r="K374" s="173"/>
      <c r="L374" s="173"/>
      <c r="M374" s="173"/>
      <c r="N374" s="173"/>
      <c r="O374" s="173"/>
      <c r="P374" s="173"/>
      <c r="Q374" s="173"/>
      <c r="R374" s="173"/>
      <c r="S374" s="173"/>
      <c r="T374" s="173"/>
      <c r="U374" s="173"/>
      <c r="V374" s="173"/>
      <c r="W374" s="173"/>
    </row>
    <row r="375" spans="2:23" x14ac:dyDescent="0.35">
      <c r="B375" s="170">
        <f t="shared" si="44"/>
        <v>0</v>
      </c>
      <c r="C375" s="188">
        <f t="shared" si="41"/>
        <v>0</v>
      </c>
      <c r="D375" s="189">
        <f t="shared" si="42"/>
        <v>0</v>
      </c>
      <c r="E375" s="192">
        <f t="shared" ref="E375:E438" si="47">IF($H$16,      IF(OR($B375&gt;($E$15+$P$10),AND($B375&gt;0,$B375&lt;=$E$15)),  ((((((($P$11+$E$16)*(B375-B376)*$P$12)/1000000000)*$E$12))*$E$11)+((((((2*$P$13)-$E$16)*(B375-B376)*$P$12)/1000000000)*$E$12)*(ROUNDUP(($E$11/$E$17),0)))+((((2*$P$13)*(B375-B376)*((($P$11+$E$16)*$E$17)+((2*$P$13)-$E$16)))/1000000000)*$E$12)),                                   IF(AND($B375&gt;$E$15,$B375&lt;=($E$15+$P$10)),    (((((((($P$11+$E$16)*(B375-B376)*$P$12)/1000000000)-$C375)*$E$12))*$E$11)+((((((2*$P$13)-$E$16)*(B375-B376)*$P$12)/1000000000)*$E$12)*(ROUNDUP(($E$11/$E$17),0)))+((((2*$P$13)*(B375-B376)*((($P$11+$E$16)*$E$17)+((2*$P$13)-$E$16)))/1000000000)*$E$12)),                            0)),                                                                                                                                                                   IF(OR($B375&gt;($E$15+$P$10),AND($B375&gt;0,$B375&lt;=$E$15)),        ((((($P$11+$E$16)*(B375-B376)*$P$12)/1000000000)*$E$12))*$E$11,                     IF(AND($B375&gt;$E$15,$B375&lt;=($E$15+$P$10)),            (((((($P$11+$E$16)*(B375-B376)*$P$12)/1000000000)-$C375)*$E$12))*$E$11,                   0)))</f>
        <v>0</v>
      </c>
      <c r="F375" s="268">
        <f t="shared" si="43"/>
        <v>0</v>
      </c>
      <c r="G375" s="268"/>
      <c r="H375" s="161">
        <f t="shared" si="45"/>
        <v>0</v>
      </c>
      <c r="I375" s="177">
        <f t="shared" si="46"/>
        <v>0</v>
      </c>
      <c r="J375" s="173"/>
      <c r="K375" s="173"/>
      <c r="L375" s="173"/>
      <c r="M375" s="173"/>
      <c r="N375" s="173"/>
      <c r="O375" s="173"/>
      <c r="P375" s="173"/>
      <c r="Q375" s="173"/>
      <c r="R375" s="173"/>
      <c r="S375" s="173"/>
      <c r="T375" s="173"/>
      <c r="U375" s="173"/>
      <c r="V375" s="173"/>
      <c r="W375" s="173"/>
    </row>
    <row r="376" spans="2:23" x14ac:dyDescent="0.35">
      <c r="B376" s="170">
        <f t="shared" si="44"/>
        <v>0</v>
      </c>
      <c r="C376" s="188">
        <f t="shared" si="41"/>
        <v>0</v>
      </c>
      <c r="D376" s="189">
        <f t="shared" si="42"/>
        <v>0</v>
      </c>
      <c r="E376" s="192">
        <f t="shared" si="47"/>
        <v>0</v>
      </c>
      <c r="F376" s="268">
        <f t="shared" si="43"/>
        <v>0</v>
      </c>
      <c r="G376" s="268"/>
      <c r="H376" s="161">
        <f t="shared" si="45"/>
        <v>0</v>
      </c>
      <c r="I376" s="177">
        <f t="shared" si="46"/>
        <v>0</v>
      </c>
      <c r="J376" s="173"/>
      <c r="K376" s="173"/>
      <c r="L376" s="173"/>
      <c r="M376" s="173"/>
      <c r="N376" s="173"/>
      <c r="O376" s="173"/>
      <c r="P376" s="173"/>
      <c r="Q376" s="173"/>
      <c r="R376" s="173"/>
      <c r="S376" s="173"/>
      <c r="T376" s="173"/>
      <c r="U376" s="173"/>
      <c r="V376" s="173"/>
      <c r="W376" s="173"/>
    </row>
    <row r="377" spans="2:23" x14ac:dyDescent="0.35">
      <c r="B377" s="170">
        <f t="shared" si="44"/>
        <v>0</v>
      </c>
      <c r="C377" s="188">
        <f t="shared" si="41"/>
        <v>0</v>
      </c>
      <c r="D377" s="189">
        <f t="shared" si="42"/>
        <v>0</v>
      </c>
      <c r="E377" s="192">
        <f t="shared" si="47"/>
        <v>0</v>
      </c>
      <c r="F377" s="268">
        <f t="shared" si="43"/>
        <v>0</v>
      </c>
      <c r="G377" s="268"/>
      <c r="H377" s="161">
        <f t="shared" si="45"/>
        <v>0</v>
      </c>
      <c r="I377" s="177">
        <f t="shared" si="46"/>
        <v>0</v>
      </c>
      <c r="J377" s="173"/>
      <c r="K377" s="173"/>
      <c r="L377" s="173"/>
      <c r="M377" s="173"/>
      <c r="N377" s="173"/>
      <c r="O377" s="173"/>
      <c r="P377" s="173"/>
      <c r="Q377" s="173"/>
      <c r="R377" s="173"/>
      <c r="S377" s="173"/>
      <c r="T377" s="173"/>
      <c r="U377" s="173"/>
      <c r="V377" s="173"/>
      <c r="W377" s="173"/>
    </row>
    <row r="378" spans="2:23" x14ac:dyDescent="0.35">
      <c r="B378" s="170">
        <f t="shared" si="44"/>
        <v>0</v>
      </c>
      <c r="C378" s="188">
        <f t="shared" si="41"/>
        <v>0</v>
      </c>
      <c r="D378" s="189">
        <f t="shared" si="42"/>
        <v>0</v>
      </c>
      <c r="E378" s="192">
        <f t="shared" si="47"/>
        <v>0</v>
      </c>
      <c r="F378" s="268">
        <f t="shared" si="43"/>
        <v>0</v>
      </c>
      <c r="G378" s="268"/>
      <c r="H378" s="161">
        <f t="shared" si="45"/>
        <v>0</v>
      </c>
      <c r="I378" s="177">
        <f t="shared" si="46"/>
        <v>0</v>
      </c>
      <c r="J378" s="173"/>
      <c r="K378" s="173"/>
      <c r="L378" s="173"/>
      <c r="M378" s="173"/>
      <c r="N378" s="173"/>
      <c r="O378" s="173"/>
      <c r="P378" s="173"/>
      <c r="Q378" s="173"/>
      <c r="R378" s="173"/>
      <c r="S378" s="173"/>
      <c r="T378" s="173"/>
      <c r="U378" s="173"/>
      <c r="V378" s="173"/>
      <c r="W378" s="173"/>
    </row>
    <row r="379" spans="2:23" x14ac:dyDescent="0.35">
      <c r="B379" s="170">
        <f t="shared" si="44"/>
        <v>0</v>
      </c>
      <c r="C379" s="188">
        <f t="shared" si="41"/>
        <v>0</v>
      </c>
      <c r="D379" s="189">
        <f t="shared" si="42"/>
        <v>0</v>
      </c>
      <c r="E379" s="192">
        <f t="shared" si="47"/>
        <v>0</v>
      </c>
      <c r="F379" s="268">
        <f t="shared" si="43"/>
        <v>0</v>
      </c>
      <c r="G379" s="268"/>
      <c r="H379" s="161">
        <f t="shared" si="45"/>
        <v>0</v>
      </c>
      <c r="I379" s="177">
        <f t="shared" si="46"/>
        <v>0</v>
      </c>
      <c r="J379" s="173"/>
      <c r="K379" s="173"/>
      <c r="L379" s="173"/>
      <c r="M379" s="173"/>
      <c r="N379" s="173"/>
      <c r="O379" s="173"/>
      <c r="P379" s="173"/>
      <c r="Q379" s="173"/>
      <c r="R379" s="173"/>
      <c r="S379" s="173"/>
      <c r="T379" s="173"/>
      <c r="U379" s="173"/>
      <c r="V379" s="173"/>
      <c r="W379" s="173"/>
    </row>
    <row r="380" spans="2:23" x14ac:dyDescent="0.35">
      <c r="B380" s="170">
        <f t="shared" si="44"/>
        <v>0</v>
      </c>
      <c r="C380" s="188">
        <f t="shared" si="41"/>
        <v>0</v>
      </c>
      <c r="D380" s="189">
        <f t="shared" si="42"/>
        <v>0</v>
      </c>
      <c r="E380" s="192">
        <f t="shared" si="47"/>
        <v>0</v>
      </c>
      <c r="F380" s="268">
        <f t="shared" si="43"/>
        <v>0</v>
      </c>
      <c r="G380" s="268"/>
      <c r="H380" s="161">
        <f t="shared" si="45"/>
        <v>0</v>
      </c>
      <c r="I380" s="177">
        <f t="shared" si="46"/>
        <v>0</v>
      </c>
      <c r="J380" s="173"/>
      <c r="K380" s="173"/>
      <c r="L380" s="173"/>
      <c r="M380" s="173"/>
      <c r="N380" s="173"/>
      <c r="O380" s="173"/>
      <c r="P380" s="173"/>
      <c r="Q380" s="173"/>
      <c r="R380" s="173"/>
      <c r="S380" s="173"/>
      <c r="T380" s="173"/>
      <c r="U380" s="173"/>
      <c r="V380" s="173"/>
      <c r="W380" s="173"/>
    </row>
    <row r="381" spans="2:23" x14ac:dyDescent="0.35">
      <c r="B381" s="170">
        <f t="shared" si="44"/>
        <v>0</v>
      </c>
      <c r="C381" s="188">
        <f t="shared" si="41"/>
        <v>0</v>
      </c>
      <c r="D381" s="189">
        <f t="shared" si="42"/>
        <v>0</v>
      </c>
      <c r="E381" s="192">
        <f t="shared" si="47"/>
        <v>0</v>
      </c>
      <c r="F381" s="268">
        <f t="shared" si="43"/>
        <v>0</v>
      </c>
      <c r="G381" s="268"/>
      <c r="H381" s="161">
        <f t="shared" si="45"/>
        <v>0</v>
      </c>
      <c r="I381" s="177">
        <f t="shared" si="46"/>
        <v>0</v>
      </c>
      <c r="J381" s="173"/>
      <c r="K381" s="173"/>
      <c r="L381" s="173"/>
      <c r="M381" s="173"/>
      <c r="N381" s="173"/>
      <c r="O381" s="173"/>
      <c r="P381" s="173"/>
      <c r="Q381" s="173"/>
      <c r="R381" s="173"/>
      <c r="S381" s="173"/>
      <c r="T381" s="173"/>
      <c r="U381" s="173"/>
      <c r="V381" s="173"/>
      <c r="W381" s="173"/>
    </row>
    <row r="382" spans="2:23" x14ac:dyDescent="0.35">
      <c r="B382" s="170">
        <f t="shared" si="44"/>
        <v>0</v>
      </c>
      <c r="C382" s="188">
        <f t="shared" si="41"/>
        <v>0</v>
      </c>
      <c r="D382" s="189">
        <f t="shared" si="42"/>
        <v>0</v>
      </c>
      <c r="E382" s="192">
        <f t="shared" si="47"/>
        <v>0</v>
      </c>
      <c r="F382" s="268">
        <f t="shared" si="43"/>
        <v>0</v>
      </c>
      <c r="G382" s="268"/>
      <c r="H382" s="161">
        <f t="shared" si="45"/>
        <v>0</v>
      </c>
      <c r="I382" s="177">
        <f t="shared" si="46"/>
        <v>0</v>
      </c>
      <c r="J382" s="173"/>
      <c r="K382" s="173"/>
      <c r="L382" s="173"/>
      <c r="M382" s="173"/>
      <c r="N382" s="173"/>
      <c r="O382" s="173"/>
      <c r="P382" s="173"/>
      <c r="Q382" s="173"/>
      <c r="R382" s="173"/>
      <c r="S382" s="173"/>
      <c r="T382" s="173"/>
      <c r="U382" s="173"/>
      <c r="V382" s="173"/>
      <c r="W382" s="173"/>
    </row>
    <row r="383" spans="2:23" x14ac:dyDescent="0.35">
      <c r="B383" s="170">
        <f t="shared" si="44"/>
        <v>0</v>
      </c>
      <c r="C383" s="188">
        <f t="shared" si="41"/>
        <v>0</v>
      </c>
      <c r="D383" s="189">
        <f t="shared" si="42"/>
        <v>0</v>
      </c>
      <c r="E383" s="192">
        <f t="shared" si="47"/>
        <v>0</v>
      </c>
      <c r="F383" s="268">
        <f t="shared" si="43"/>
        <v>0</v>
      </c>
      <c r="G383" s="268"/>
      <c r="H383" s="161">
        <f t="shared" si="45"/>
        <v>0</v>
      </c>
      <c r="I383" s="177">
        <f t="shared" si="46"/>
        <v>0</v>
      </c>
      <c r="J383" s="173"/>
      <c r="K383" s="173"/>
      <c r="L383" s="173"/>
      <c r="M383" s="173"/>
      <c r="N383" s="173"/>
      <c r="O383" s="173"/>
      <c r="P383" s="173"/>
      <c r="Q383" s="173"/>
      <c r="R383" s="173"/>
      <c r="S383" s="173"/>
      <c r="T383" s="173"/>
      <c r="U383" s="173"/>
      <c r="V383" s="173"/>
      <c r="W383" s="173"/>
    </row>
    <row r="384" spans="2:23" x14ac:dyDescent="0.35">
      <c r="B384" s="170">
        <f t="shared" si="44"/>
        <v>0</v>
      </c>
      <c r="C384" s="188">
        <f t="shared" si="41"/>
        <v>0</v>
      </c>
      <c r="D384" s="189">
        <f t="shared" si="42"/>
        <v>0</v>
      </c>
      <c r="E384" s="192">
        <f t="shared" si="47"/>
        <v>0</v>
      </c>
      <c r="F384" s="268">
        <f t="shared" si="43"/>
        <v>0</v>
      </c>
      <c r="G384" s="268"/>
      <c r="H384" s="161">
        <f t="shared" si="45"/>
        <v>0</v>
      </c>
      <c r="I384" s="177">
        <f t="shared" si="46"/>
        <v>0</v>
      </c>
      <c r="J384" s="173"/>
      <c r="K384" s="173"/>
      <c r="L384" s="173"/>
      <c r="M384" s="173"/>
      <c r="N384" s="173"/>
      <c r="O384" s="173"/>
      <c r="P384" s="173"/>
      <c r="Q384" s="173"/>
      <c r="R384" s="173"/>
      <c r="S384" s="173"/>
      <c r="T384" s="173"/>
      <c r="U384" s="173"/>
      <c r="V384" s="173"/>
      <c r="W384" s="173"/>
    </row>
    <row r="385" spans="2:23" x14ac:dyDescent="0.35">
      <c r="B385" s="170">
        <f t="shared" si="44"/>
        <v>0</v>
      </c>
      <c r="C385" s="188">
        <f t="shared" si="41"/>
        <v>0</v>
      </c>
      <c r="D385" s="189">
        <f t="shared" si="42"/>
        <v>0</v>
      </c>
      <c r="E385" s="192">
        <f t="shared" si="47"/>
        <v>0</v>
      </c>
      <c r="F385" s="268">
        <f t="shared" si="43"/>
        <v>0</v>
      </c>
      <c r="G385" s="268"/>
      <c r="H385" s="161">
        <f t="shared" si="45"/>
        <v>0</v>
      </c>
      <c r="I385" s="177">
        <f t="shared" si="46"/>
        <v>0</v>
      </c>
      <c r="J385" s="173"/>
      <c r="K385" s="173"/>
      <c r="L385" s="173"/>
      <c r="M385" s="173"/>
      <c r="N385" s="173"/>
      <c r="O385" s="173"/>
      <c r="P385" s="173"/>
      <c r="Q385" s="173"/>
      <c r="R385" s="173"/>
      <c r="S385" s="173"/>
      <c r="T385" s="173"/>
      <c r="U385" s="173"/>
      <c r="V385" s="173"/>
      <c r="W385" s="173"/>
    </row>
    <row r="386" spans="2:23" x14ac:dyDescent="0.35">
      <c r="B386" s="170">
        <f t="shared" si="44"/>
        <v>0</v>
      </c>
      <c r="C386" s="188">
        <f t="shared" si="41"/>
        <v>0</v>
      </c>
      <c r="D386" s="189">
        <f t="shared" si="42"/>
        <v>0</v>
      </c>
      <c r="E386" s="192">
        <f t="shared" si="47"/>
        <v>0</v>
      </c>
      <c r="F386" s="268">
        <f t="shared" si="43"/>
        <v>0</v>
      </c>
      <c r="G386" s="268"/>
      <c r="H386" s="161">
        <f t="shared" si="45"/>
        <v>0</v>
      </c>
      <c r="I386" s="177">
        <f t="shared" si="46"/>
        <v>0</v>
      </c>
      <c r="J386" s="173"/>
      <c r="K386" s="173"/>
      <c r="L386" s="173"/>
      <c r="M386" s="173"/>
      <c r="N386" s="173"/>
      <c r="O386" s="173"/>
      <c r="P386" s="173"/>
      <c r="Q386" s="173"/>
      <c r="R386" s="173"/>
      <c r="S386" s="173"/>
      <c r="T386" s="173"/>
      <c r="U386" s="173"/>
      <c r="V386" s="173"/>
      <c r="W386" s="173"/>
    </row>
    <row r="387" spans="2:23" x14ac:dyDescent="0.35">
      <c r="B387" s="170">
        <f t="shared" si="44"/>
        <v>0</v>
      </c>
      <c r="C387" s="188">
        <f t="shared" si="41"/>
        <v>0</v>
      </c>
      <c r="D387" s="189">
        <f t="shared" si="42"/>
        <v>0</v>
      </c>
      <c r="E387" s="192">
        <f t="shared" si="47"/>
        <v>0</v>
      </c>
      <c r="F387" s="268">
        <f t="shared" si="43"/>
        <v>0</v>
      </c>
      <c r="G387" s="268"/>
      <c r="H387" s="161">
        <f t="shared" si="45"/>
        <v>0</v>
      </c>
      <c r="I387" s="177">
        <f t="shared" si="46"/>
        <v>0</v>
      </c>
      <c r="J387" s="173"/>
      <c r="K387" s="173"/>
      <c r="L387" s="173"/>
      <c r="M387" s="173"/>
      <c r="N387" s="173"/>
      <c r="O387" s="173"/>
      <c r="P387" s="173"/>
      <c r="Q387" s="173"/>
      <c r="R387" s="173"/>
      <c r="S387" s="173"/>
      <c r="T387" s="173"/>
      <c r="U387" s="173"/>
      <c r="V387" s="173"/>
      <c r="W387" s="173"/>
    </row>
    <row r="388" spans="2:23" x14ac:dyDescent="0.35">
      <c r="B388" s="170">
        <f t="shared" si="44"/>
        <v>0</v>
      </c>
      <c r="C388" s="188">
        <f t="shared" si="41"/>
        <v>0</v>
      </c>
      <c r="D388" s="189">
        <f t="shared" si="42"/>
        <v>0</v>
      </c>
      <c r="E388" s="192">
        <f t="shared" si="47"/>
        <v>0</v>
      </c>
      <c r="F388" s="268">
        <f t="shared" si="43"/>
        <v>0</v>
      </c>
      <c r="G388" s="268"/>
      <c r="H388" s="161">
        <f t="shared" si="45"/>
        <v>0</v>
      </c>
      <c r="I388" s="177">
        <f t="shared" si="46"/>
        <v>0</v>
      </c>
      <c r="J388" s="173"/>
      <c r="K388" s="173"/>
      <c r="L388" s="173"/>
      <c r="M388" s="173"/>
      <c r="N388" s="173"/>
      <c r="O388" s="173"/>
      <c r="P388" s="173"/>
      <c r="Q388" s="173"/>
      <c r="R388" s="173"/>
      <c r="S388" s="173"/>
      <c r="T388" s="173"/>
      <c r="U388" s="173"/>
      <c r="V388" s="173"/>
      <c r="W388" s="173"/>
    </row>
    <row r="389" spans="2:23" x14ac:dyDescent="0.35">
      <c r="B389" s="170">
        <f t="shared" si="44"/>
        <v>0</v>
      </c>
      <c r="C389" s="188">
        <f t="shared" si="41"/>
        <v>0</v>
      </c>
      <c r="D389" s="189">
        <f t="shared" si="42"/>
        <v>0</v>
      </c>
      <c r="E389" s="192">
        <f t="shared" si="47"/>
        <v>0</v>
      </c>
      <c r="F389" s="268">
        <f t="shared" si="43"/>
        <v>0</v>
      </c>
      <c r="G389" s="268"/>
      <c r="H389" s="161">
        <f t="shared" si="45"/>
        <v>0</v>
      </c>
      <c r="I389" s="177">
        <f t="shared" si="46"/>
        <v>0</v>
      </c>
      <c r="J389" s="173"/>
      <c r="K389" s="173"/>
      <c r="L389" s="173"/>
      <c r="M389" s="173"/>
      <c r="N389" s="173"/>
      <c r="O389" s="173"/>
      <c r="P389" s="173"/>
      <c r="Q389" s="173"/>
      <c r="R389" s="173"/>
      <c r="S389" s="173"/>
      <c r="T389" s="173"/>
      <c r="U389" s="173"/>
      <c r="V389" s="173"/>
      <c r="W389" s="173"/>
    </row>
    <row r="390" spans="2:23" x14ac:dyDescent="0.35">
      <c r="B390" s="170">
        <f t="shared" si="44"/>
        <v>0</v>
      </c>
      <c r="C390" s="188">
        <f t="shared" si="41"/>
        <v>0</v>
      </c>
      <c r="D390" s="189">
        <f t="shared" si="42"/>
        <v>0</v>
      </c>
      <c r="E390" s="192">
        <f t="shared" si="47"/>
        <v>0</v>
      </c>
      <c r="F390" s="268">
        <f t="shared" si="43"/>
        <v>0</v>
      </c>
      <c r="G390" s="268"/>
      <c r="H390" s="161">
        <f t="shared" si="45"/>
        <v>0</v>
      </c>
      <c r="I390" s="177">
        <f t="shared" si="46"/>
        <v>0</v>
      </c>
      <c r="J390" s="173"/>
      <c r="K390" s="173"/>
      <c r="L390" s="173"/>
      <c r="M390" s="173"/>
      <c r="N390" s="173"/>
      <c r="O390" s="173"/>
      <c r="P390" s="173"/>
      <c r="Q390" s="173"/>
      <c r="R390" s="173"/>
      <c r="S390" s="173"/>
      <c r="T390" s="173"/>
      <c r="U390" s="173"/>
      <c r="V390" s="173"/>
      <c r="W390" s="173"/>
    </row>
    <row r="391" spans="2:23" x14ac:dyDescent="0.35">
      <c r="B391" s="170">
        <f t="shared" si="44"/>
        <v>0</v>
      </c>
      <c r="C391" s="188">
        <f t="shared" si="41"/>
        <v>0</v>
      </c>
      <c r="D391" s="189">
        <f t="shared" si="42"/>
        <v>0</v>
      </c>
      <c r="E391" s="192">
        <f t="shared" si="47"/>
        <v>0</v>
      </c>
      <c r="F391" s="268">
        <f t="shared" si="43"/>
        <v>0</v>
      </c>
      <c r="G391" s="268"/>
      <c r="H391" s="161">
        <f t="shared" si="45"/>
        <v>0</v>
      </c>
      <c r="I391" s="177">
        <f t="shared" si="46"/>
        <v>0</v>
      </c>
      <c r="J391" s="173"/>
      <c r="K391" s="173"/>
      <c r="L391" s="173"/>
      <c r="M391" s="173"/>
      <c r="N391" s="173"/>
      <c r="O391" s="173"/>
      <c r="P391" s="173"/>
      <c r="Q391" s="173"/>
      <c r="R391" s="173"/>
      <c r="S391" s="173"/>
      <c r="T391" s="173"/>
      <c r="U391" s="173"/>
      <c r="V391" s="173"/>
      <c r="W391" s="173"/>
    </row>
    <row r="392" spans="2:23" x14ac:dyDescent="0.35">
      <c r="B392" s="170">
        <f t="shared" si="44"/>
        <v>0</v>
      </c>
      <c r="C392" s="188">
        <f t="shared" si="41"/>
        <v>0</v>
      </c>
      <c r="D392" s="189">
        <f t="shared" si="42"/>
        <v>0</v>
      </c>
      <c r="E392" s="192">
        <f t="shared" si="47"/>
        <v>0</v>
      </c>
      <c r="F392" s="268">
        <f t="shared" si="43"/>
        <v>0</v>
      </c>
      <c r="G392" s="268"/>
      <c r="H392" s="161">
        <f t="shared" si="45"/>
        <v>0</v>
      </c>
      <c r="I392" s="177">
        <f t="shared" si="46"/>
        <v>0</v>
      </c>
      <c r="J392" s="173"/>
      <c r="K392" s="173"/>
      <c r="L392" s="173"/>
      <c r="M392" s="173"/>
      <c r="N392" s="173"/>
      <c r="O392" s="173"/>
      <c r="P392" s="173"/>
      <c r="Q392" s="173"/>
      <c r="R392" s="173"/>
      <c r="S392" s="173"/>
      <c r="T392" s="173"/>
      <c r="U392" s="173"/>
      <c r="V392" s="173"/>
      <c r="W392" s="173"/>
    </row>
    <row r="393" spans="2:23" x14ac:dyDescent="0.35">
      <c r="B393" s="170">
        <f t="shared" si="44"/>
        <v>0</v>
      </c>
      <c r="C393" s="188">
        <f t="shared" si="41"/>
        <v>0</v>
      </c>
      <c r="D393" s="189">
        <f t="shared" si="42"/>
        <v>0</v>
      </c>
      <c r="E393" s="192">
        <f t="shared" si="47"/>
        <v>0</v>
      </c>
      <c r="F393" s="268">
        <f t="shared" si="43"/>
        <v>0</v>
      </c>
      <c r="G393" s="268"/>
      <c r="H393" s="161">
        <f t="shared" si="45"/>
        <v>0</v>
      </c>
      <c r="I393" s="177">
        <f t="shared" si="46"/>
        <v>0</v>
      </c>
      <c r="J393" s="173"/>
      <c r="K393" s="173"/>
      <c r="L393" s="173"/>
      <c r="M393" s="173"/>
      <c r="N393" s="173"/>
      <c r="O393" s="173"/>
      <c r="P393" s="173"/>
      <c r="Q393" s="173"/>
      <c r="R393" s="173"/>
      <c r="S393" s="173"/>
      <c r="T393" s="173"/>
      <c r="U393" s="173"/>
      <c r="V393" s="173"/>
      <c r="W393" s="173"/>
    </row>
    <row r="394" spans="2:23" x14ac:dyDescent="0.35">
      <c r="B394" s="170">
        <f t="shared" si="44"/>
        <v>0</v>
      </c>
      <c r="C394" s="188">
        <f t="shared" si="41"/>
        <v>0</v>
      </c>
      <c r="D394" s="189">
        <f t="shared" si="42"/>
        <v>0</v>
      </c>
      <c r="E394" s="192">
        <f t="shared" si="47"/>
        <v>0</v>
      </c>
      <c r="F394" s="268">
        <f t="shared" si="43"/>
        <v>0</v>
      </c>
      <c r="G394" s="268"/>
      <c r="H394" s="161">
        <f t="shared" si="45"/>
        <v>0</v>
      </c>
      <c r="I394" s="177">
        <f t="shared" si="46"/>
        <v>0</v>
      </c>
      <c r="J394" s="173"/>
      <c r="K394" s="173"/>
      <c r="L394" s="173"/>
      <c r="M394" s="173"/>
      <c r="N394" s="173"/>
      <c r="O394" s="173"/>
      <c r="P394" s="173"/>
      <c r="Q394" s="173"/>
      <c r="R394" s="173"/>
      <c r="S394" s="173"/>
      <c r="T394" s="173"/>
      <c r="U394" s="173"/>
      <c r="V394" s="173"/>
      <c r="W394" s="173"/>
    </row>
    <row r="395" spans="2:23" x14ac:dyDescent="0.35">
      <c r="B395" s="170">
        <f t="shared" si="44"/>
        <v>0</v>
      </c>
      <c r="C395" s="188">
        <f t="shared" si="41"/>
        <v>0</v>
      </c>
      <c r="D395" s="189">
        <f t="shared" si="42"/>
        <v>0</v>
      </c>
      <c r="E395" s="192">
        <f t="shared" si="47"/>
        <v>0</v>
      </c>
      <c r="F395" s="268">
        <f t="shared" si="43"/>
        <v>0</v>
      </c>
      <c r="G395" s="268"/>
      <c r="H395" s="161">
        <f t="shared" si="45"/>
        <v>0</v>
      </c>
      <c r="I395" s="177">
        <f t="shared" si="46"/>
        <v>0</v>
      </c>
      <c r="J395" s="173"/>
      <c r="K395" s="173"/>
      <c r="L395" s="173"/>
      <c r="M395" s="173"/>
      <c r="N395" s="173"/>
      <c r="O395" s="173"/>
      <c r="P395" s="173"/>
      <c r="Q395" s="173"/>
      <c r="R395" s="173"/>
      <c r="S395" s="173"/>
      <c r="T395" s="173"/>
      <c r="U395" s="173"/>
      <c r="V395" s="173"/>
      <c r="W395" s="173"/>
    </row>
    <row r="396" spans="2:23" x14ac:dyDescent="0.35">
      <c r="B396" s="170">
        <f t="shared" si="44"/>
        <v>0</v>
      </c>
      <c r="C396" s="188">
        <f t="shared" si="41"/>
        <v>0</v>
      </c>
      <c r="D396" s="189">
        <f t="shared" si="42"/>
        <v>0</v>
      </c>
      <c r="E396" s="192">
        <f t="shared" si="47"/>
        <v>0</v>
      </c>
      <c r="F396" s="268">
        <f t="shared" si="43"/>
        <v>0</v>
      </c>
      <c r="G396" s="268"/>
      <c r="H396" s="161">
        <f t="shared" si="45"/>
        <v>0</v>
      </c>
      <c r="I396" s="177">
        <f t="shared" si="46"/>
        <v>0</v>
      </c>
      <c r="J396" s="173"/>
      <c r="K396" s="173"/>
      <c r="L396" s="173"/>
      <c r="M396" s="173"/>
      <c r="N396" s="173"/>
      <c r="O396" s="173"/>
      <c r="P396" s="173"/>
      <c r="Q396" s="173"/>
      <c r="R396" s="173"/>
      <c r="S396" s="173"/>
      <c r="T396" s="173"/>
      <c r="U396" s="173"/>
      <c r="V396" s="173"/>
      <c r="W396" s="173"/>
    </row>
    <row r="397" spans="2:23" x14ac:dyDescent="0.35">
      <c r="B397" s="170">
        <f t="shared" si="44"/>
        <v>0</v>
      </c>
      <c r="C397" s="188">
        <f t="shared" si="41"/>
        <v>0</v>
      </c>
      <c r="D397" s="189">
        <f t="shared" si="42"/>
        <v>0</v>
      </c>
      <c r="E397" s="192">
        <f t="shared" si="47"/>
        <v>0</v>
      </c>
      <c r="F397" s="268">
        <f t="shared" si="43"/>
        <v>0</v>
      </c>
      <c r="G397" s="268"/>
      <c r="H397" s="161">
        <f t="shared" si="45"/>
        <v>0</v>
      </c>
      <c r="I397" s="177">
        <f t="shared" si="46"/>
        <v>0</v>
      </c>
      <c r="J397" s="173"/>
      <c r="K397" s="173"/>
      <c r="L397" s="173"/>
      <c r="M397" s="173"/>
      <c r="N397" s="173"/>
      <c r="O397" s="173"/>
      <c r="P397" s="173"/>
      <c r="Q397" s="173"/>
      <c r="R397" s="173"/>
      <c r="S397" s="173"/>
      <c r="T397" s="173"/>
      <c r="U397" s="173"/>
      <c r="V397" s="173"/>
      <c r="W397" s="173"/>
    </row>
    <row r="398" spans="2:23" x14ac:dyDescent="0.35">
      <c r="B398" s="170">
        <f t="shared" si="44"/>
        <v>0</v>
      </c>
      <c r="C398" s="188">
        <f t="shared" si="41"/>
        <v>0</v>
      </c>
      <c r="D398" s="189">
        <f t="shared" si="42"/>
        <v>0</v>
      </c>
      <c r="E398" s="192">
        <f t="shared" si="47"/>
        <v>0</v>
      </c>
      <c r="F398" s="268">
        <f t="shared" si="43"/>
        <v>0</v>
      </c>
      <c r="G398" s="268"/>
      <c r="H398" s="161">
        <f t="shared" si="45"/>
        <v>0</v>
      </c>
      <c r="I398" s="177">
        <f t="shared" si="46"/>
        <v>0</v>
      </c>
      <c r="J398" s="173"/>
      <c r="K398" s="173"/>
      <c r="L398" s="173"/>
      <c r="M398" s="173"/>
      <c r="N398" s="173"/>
      <c r="O398" s="173"/>
      <c r="P398" s="173"/>
      <c r="Q398" s="173"/>
      <c r="R398" s="173"/>
      <c r="S398" s="173"/>
      <c r="T398" s="173"/>
      <c r="U398" s="173"/>
      <c r="V398" s="173"/>
      <c r="W398" s="173"/>
    </row>
    <row r="399" spans="2:23" x14ac:dyDescent="0.35">
      <c r="B399" s="170">
        <f t="shared" si="44"/>
        <v>0</v>
      </c>
      <c r="C399" s="188">
        <f t="shared" si="41"/>
        <v>0</v>
      </c>
      <c r="D399" s="189">
        <f t="shared" si="42"/>
        <v>0</v>
      </c>
      <c r="E399" s="192">
        <f t="shared" si="47"/>
        <v>0</v>
      </c>
      <c r="F399" s="268">
        <f t="shared" si="43"/>
        <v>0</v>
      </c>
      <c r="G399" s="268"/>
      <c r="H399" s="161">
        <f t="shared" si="45"/>
        <v>0</v>
      </c>
      <c r="I399" s="177">
        <f t="shared" si="46"/>
        <v>0</v>
      </c>
      <c r="J399" s="173"/>
      <c r="K399" s="173"/>
      <c r="L399" s="173"/>
      <c r="M399" s="173"/>
      <c r="N399" s="173"/>
      <c r="O399" s="173"/>
      <c r="P399" s="173"/>
      <c r="Q399" s="173"/>
      <c r="R399" s="173"/>
      <c r="S399" s="173"/>
      <c r="T399" s="173"/>
      <c r="U399" s="173"/>
      <c r="V399" s="173"/>
      <c r="W399" s="173"/>
    </row>
    <row r="400" spans="2:23" x14ac:dyDescent="0.35">
      <c r="B400" s="170">
        <f t="shared" si="44"/>
        <v>0</v>
      </c>
      <c r="C400" s="188">
        <f t="shared" si="41"/>
        <v>0</v>
      </c>
      <c r="D400" s="189">
        <f t="shared" si="42"/>
        <v>0</v>
      </c>
      <c r="E400" s="192">
        <f t="shared" si="47"/>
        <v>0</v>
      </c>
      <c r="F400" s="268">
        <f t="shared" si="43"/>
        <v>0</v>
      </c>
      <c r="G400" s="268"/>
      <c r="H400" s="161">
        <f t="shared" si="45"/>
        <v>0</v>
      </c>
      <c r="I400" s="177">
        <f t="shared" si="46"/>
        <v>0</v>
      </c>
      <c r="J400" s="173"/>
      <c r="K400" s="173"/>
      <c r="L400" s="173"/>
      <c r="M400" s="173"/>
      <c r="N400" s="173"/>
      <c r="O400" s="173"/>
      <c r="P400" s="173"/>
      <c r="Q400" s="173"/>
      <c r="R400" s="173"/>
      <c r="S400" s="173"/>
      <c r="T400" s="173"/>
      <c r="U400" s="173"/>
      <c r="V400" s="173"/>
      <c r="W400" s="173"/>
    </row>
    <row r="401" spans="2:23" x14ac:dyDescent="0.35">
      <c r="B401" s="170">
        <f t="shared" si="44"/>
        <v>0</v>
      </c>
      <c r="C401" s="188">
        <f t="shared" si="41"/>
        <v>0</v>
      </c>
      <c r="D401" s="189">
        <f t="shared" si="42"/>
        <v>0</v>
      </c>
      <c r="E401" s="192">
        <f t="shared" si="47"/>
        <v>0</v>
      </c>
      <c r="F401" s="268">
        <f t="shared" si="43"/>
        <v>0</v>
      </c>
      <c r="G401" s="268"/>
      <c r="H401" s="161">
        <f t="shared" si="45"/>
        <v>0</v>
      </c>
      <c r="I401" s="177">
        <f t="shared" si="46"/>
        <v>0</v>
      </c>
      <c r="J401" s="173"/>
      <c r="K401" s="173"/>
      <c r="L401" s="173"/>
      <c r="M401" s="173"/>
      <c r="N401" s="173"/>
      <c r="O401" s="173"/>
      <c r="P401" s="173"/>
      <c r="Q401" s="173"/>
      <c r="R401" s="173"/>
      <c r="S401" s="173"/>
      <c r="T401" s="173"/>
      <c r="U401" s="173"/>
      <c r="V401" s="173"/>
      <c r="W401" s="173"/>
    </row>
    <row r="402" spans="2:23" x14ac:dyDescent="0.35">
      <c r="B402" s="170">
        <f t="shared" si="44"/>
        <v>0</v>
      </c>
      <c r="C402" s="188">
        <f t="shared" si="41"/>
        <v>0</v>
      </c>
      <c r="D402" s="189">
        <f t="shared" si="42"/>
        <v>0</v>
      </c>
      <c r="E402" s="192">
        <f t="shared" si="47"/>
        <v>0</v>
      </c>
      <c r="F402" s="268">
        <f t="shared" si="43"/>
        <v>0</v>
      </c>
      <c r="G402" s="268"/>
      <c r="H402" s="161">
        <f t="shared" si="45"/>
        <v>0</v>
      </c>
      <c r="I402" s="177">
        <f t="shared" si="46"/>
        <v>0</v>
      </c>
      <c r="J402" s="173"/>
      <c r="K402" s="173"/>
      <c r="L402" s="173"/>
      <c r="M402" s="173"/>
      <c r="N402" s="173"/>
      <c r="O402" s="173"/>
      <c r="P402" s="173"/>
      <c r="Q402" s="173"/>
      <c r="R402" s="173"/>
      <c r="S402" s="173"/>
      <c r="T402" s="173"/>
      <c r="U402" s="173"/>
      <c r="V402" s="173"/>
      <c r="W402" s="173"/>
    </row>
    <row r="403" spans="2:23" x14ac:dyDescent="0.35">
      <c r="B403" s="170">
        <f t="shared" si="44"/>
        <v>0</v>
      </c>
      <c r="C403" s="188">
        <f t="shared" si="41"/>
        <v>0</v>
      </c>
      <c r="D403" s="189">
        <f t="shared" si="42"/>
        <v>0</v>
      </c>
      <c r="E403" s="192">
        <f t="shared" si="47"/>
        <v>0</v>
      </c>
      <c r="F403" s="268">
        <f t="shared" si="43"/>
        <v>0</v>
      </c>
      <c r="G403" s="268"/>
      <c r="H403" s="161">
        <f t="shared" si="45"/>
        <v>0</v>
      </c>
      <c r="I403" s="177">
        <f t="shared" si="46"/>
        <v>0</v>
      </c>
      <c r="J403" s="173"/>
      <c r="K403" s="173"/>
      <c r="L403" s="173"/>
      <c r="M403" s="173"/>
      <c r="N403" s="173"/>
      <c r="O403" s="173"/>
      <c r="P403" s="173"/>
      <c r="Q403" s="173"/>
      <c r="R403" s="173"/>
      <c r="S403" s="173"/>
      <c r="T403" s="173"/>
      <c r="U403" s="173"/>
      <c r="V403" s="173"/>
      <c r="W403" s="173"/>
    </row>
    <row r="404" spans="2:23" x14ac:dyDescent="0.35">
      <c r="B404" s="170">
        <f t="shared" si="44"/>
        <v>0</v>
      </c>
      <c r="C404" s="188">
        <f t="shared" si="41"/>
        <v>0</v>
      </c>
      <c r="D404" s="189">
        <f t="shared" si="42"/>
        <v>0</v>
      </c>
      <c r="E404" s="192">
        <f t="shared" si="47"/>
        <v>0</v>
      </c>
      <c r="F404" s="268">
        <f t="shared" si="43"/>
        <v>0</v>
      </c>
      <c r="G404" s="268"/>
      <c r="H404" s="161">
        <f t="shared" si="45"/>
        <v>0</v>
      </c>
      <c r="I404" s="177">
        <f t="shared" si="46"/>
        <v>0</v>
      </c>
      <c r="J404" s="173"/>
      <c r="K404" s="173"/>
      <c r="L404" s="173"/>
      <c r="M404" s="173"/>
      <c r="N404" s="173"/>
      <c r="O404" s="173"/>
      <c r="P404" s="173"/>
      <c r="Q404" s="173"/>
      <c r="R404" s="173"/>
      <c r="S404" s="173"/>
      <c r="T404" s="173"/>
      <c r="U404" s="173"/>
      <c r="V404" s="173"/>
      <c r="W404" s="173"/>
    </row>
    <row r="405" spans="2:23" x14ac:dyDescent="0.35">
      <c r="B405" s="170">
        <f t="shared" si="44"/>
        <v>0</v>
      </c>
      <c r="C405" s="188">
        <f t="shared" si="41"/>
        <v>0</v>
      </c>
      <c r="D405" s="189">
        <f t="shared" si="42"/>
        <v>0</v>
      </c>
      <c r="E405" s="192">
        <f t="shared" si="47"/>
        <v>0</v>
      </c>
      <c r="F405" s="268">
        <f t="shared" si="43"/>
        <v>0</v>
      </c>
      <c r="G405" s="268"/>
      <c r="H405" s="161">
        <f t="shared" si="45"/>
        <v>0</v>
      </c>
      <c r="I405" s="177">
        <f t="shared" si="46"/>
        <v>0</v>
      </c>
      <c r="J405" s="173"/>
      <c r="K405" s="173"/>
      <c r="L405" s="173"/>
      <c r="M405" s="173"/>
      <c r="N405" s="173"/>
      <c r="O405" s="173"/>
      <c r="P405" s="173"/>
      <c r="Q405" s="173"/>
      <c r="R405" s="173"/>
      <c r="S405" s="173"/>
      <c r="T405" s="173"/>
      <c r="U405" s="173"/>
      <c r="V405" s="173"/>
      <c r="W405" s="173"/>
    </row>
    <row r="406" spans="2:23" x14ac:dyDescent="0.35">
      <c r="B406" s="170">
        <f t="shared" si="44"/>
        <v>0</v>
      </c>
      <c r="C406" s="188">
        <f t="shared" ref="C406:C469" si="48">IF($E$8="SC-44",     IF(B406=1117+$E$15,    0.0014,       IF(B406=1091.6+$E$15,   0.004,        IF(B406=1066.2+$E$15,    0.0082,       IF(B406=1040.8+$E$15,   0.0117,        IF(B406=1015.4+$E$15,   0.0173,        IF(B406=990+$E$15,   0.0248,       IF(B406=964.6+$E$15,    0.0299,      IF(B406=939.2+$E$15,   0.0339,        IF(B406=913.8+$E$15,    0.0374,         IF(B406=888.4+$E$15,    0.0406,       IF(B406=863+$E$15,    0.0434,        IF(B406=837.6+$E$15,    0.0465,       IF(B406=812.2+$E$15,    0.0488,       IF(B406=786.8+$E$15,    0.0509,      IF(B406=761.4+$E$15,    0.0528,        IF(B406=736+$E$15,    0.0544,         IF(B406=710.6+$E$15,    0.056,       IF(B406=685.2+$E$15,   0.0574,        IF(B406=659.8+$E$15,    0.0588,       IF(B406=634.4+$E$15,   0.0602,       IF(B406=609+$E$15,    0.0616,      IF(B406=583.6+$E$15,    0.063,        IF(B406=558.2+$E$15,    0.064,        IF(B406=532.8+$E$15,    0.0654,        IF(B406=507.4+$E$15,    0.0663,        IF(B406=482+$E$15,    0.067,       IF(B406=456.6+$E$15,     0.0682,       IF(B406=431.2+$E$15,     0.0689,      IF(B406=405.8+$E$15,     0.0696,        IF(B406=380.4+$E$15,   0.0703,        IF(B406=355+$E$15,    0.0712,      IF(B406=329.6+$E$15,     0.0717,        IF(B406=304.2+$E$15,    0.0726,       IF(B406=278.8+$E$15,     0.0731,       IF(B406=253.4+$E$15,    0.0738,      IF(B406=228+$E$15,   0.0745,        IF(B406=202.6+$E$15,     0.0752,        IF(B406=177.2+$E$15,     0.0757,      IF(B406=151.8+$E$15,     0.0761,        IF(B406=126.4+$E$15,    0.0773,       IF(B406=101+$E$15,     0.0799,        IF(B406=75.6+$E$15,     0.0806,       IF(B406=50.2+$E$15,     0.08822,        IF(B406=24.8+$E$15,     0.0841,        0)))))))))))))))))))))))))))))))))))))))))))),                IF($E$8="SC-34W",     IF(B406=863+$E$15,       0.0125,      IF(B406=837.6+$E$15,      0.0149,      IF(B406=812.2+$E$15,        0.0228,        IF(B406=786.8+$E$15,       0.0303,      IF(B406=761.4+$E$15,    0.0352,     IF(B406=736+$E$15,    0.0394,     IF(B406=710.6+$E$15,    0.0431,    IF(B406=685.2+$E$15,   0.0462,     IF(B406=659.8+$E$15,  0.0489,      IF(B406=634.4+$E$15,   0.0516,     IF(B406=609+$E$15,   0.0538,     IF(B406=583.6+$E$15,   0.0558,     IF(B406=558.2+$E$15,   0.0577,    IF(B406=532.8+$E$15,       0.0597,    IF(B406=507.4+$E$15,   0.0612,   IF(B406=482+$E$15,  0.0626,    IF(B406=456.6+$E$15,   0.0641,    IF(B406=431.2+$E$15,   0.0656,    IF(B406=405.8+$E$15,   0.0666,      IF(B406=380.4+$E$15,   0.0675,    IF(B406=355+$E$15,   0.0685,    IF(B406=329.6+$E$15,   0.0697,     IF(B406=304.2+$E$15,    0.0705,   IF(B406=278.8+$E$15,   0.0712,    IF(B406=253.4+$E$15,     0.0719,     IF(B406=228+$E$15,    0.0729,     IF(B406=202.6+$E$15,     0.0736,     IF(B406=177.2+$E$15,    0.0741,    IF(B406=151.8+$E$15,    0.0751,    IF(B406=126.4+$E$15,    0.0756,     IF(B406=101+$E$15,    0.0761,     IF(B406=75.6+$E$15,     0.0771,        IF(B406=50.2+$E$15,     0.0785,        IF(B406=24.8+$E$15,    0.0783,        0)))))))))))))))))))))))))))))))))),                        IF($E$8="SC-34E",      IF(B406=863+$E$15,    0.0125,         IF(B406=837.6+$E$15,    0.0153,         IF(B406=812.2+$E$15,    0.0233,           IF(B406=786.8+$E$15,   0.031,      IF(B406=761.4+$E$15,    0.036,     IF(B406=736+$E$15,    0.0403,     IF(B406=710.6+$E$15,    0.044,    IF(B406=685.2+$E$15,   0.0473,     IF(B406=659.8+$E$15,  0.05,      IF(B406=634.4+$E$15,   0.0528,     IF(B406=609+$E$15,   0.055,     IF(B406=583.6+$E$15,   0.057,     IF(B406=558.2+$E$15,   0.059,    IF(B406=532.8+$E$15,       0.061,    IF(B406=507.4+$E$15,   0.0625,   IF(B406=482+$E$15,  0.064,    IF(B406=456.6+$E$15,   0.0655,    IF(B406=431.2+$E$15,   0.067,    IF(B406=405.8+$E$15,   0.068,      IF(B406=380.4+$E$15,   0.069,    IF(B406=355+$E$15,   0.07,    IF(B406=329.6+$E$15,   0.0713,     IF(B406=304.2+$E$15,    0.0721,   IF(B406=278.8+$E$15,   0.0728,    IF(B406=253.4+$E$15,     0.0736,     IF(B406=228+$E$15,    0.0746,     IF(B406=202.6+$E$15,     0.0753,     IF(B406=177.2+$E$15,    0.0758,    IF(B406=151.8+$E$15,    0.0768,    IF(B406=126.4+$E$15,    0.0773,     IF(B406=101+$E$15,    0.0778,     IF(B406=75.6+$E$15,     0.0788,        IF(B406=50.2+$E$15,     0.0803,        IF(B406=24.8+$E$15,    0.0801,        0)))))))))))))))))))))))))))))))))),                    IF(B406=456.6+$E$15,   0.0017,    IF(B406=431.2+$E$15,   0.0064,    IF(B406=405.8+$E$15,   0.0118,      IF(B406=380.4+$E$15,   0.0193,    IF(B406=355+$E$15,   0.0248,    IF(B406=329.6+$E$15,   0.0287,     IF(B406=304.2+$E$15,    0.0317,   IF(B406=278.8+$E$15,   0.0342,    IF(B406=253.4+$E$15,     0.0361,     IF(B406=228+$E$15,    0.0379,     IF(B406=202.6+$E$15,     0.0394,     IF(B406=177.2+$E$15,    0.0408,    IF(B406=151.8+$E$15,    0.042,    IF(B406=126.4+$E$15,    0.0431,     IF(B406=101+$E$15,    0.0443,     IF(B406=75.6+$E$15,     0.0455,        IF(B406=50.2+$E$15,     0.0468,        IF(B406=24.8+$E$15,    0.0496,        0)))))))))))))))))))))</f>
        <v>0</v>
      </c>
      <c r="D406" s="189">
        <f t="shared" ref="D406:D469" si="49">IF($B406&gt;0,$C406*$E$11,0)</f>
        <v>0</v>
      </c>
      <c r="E406" s="192">
        <f t="shared" si="47"/>
        <v>0</v>
      </c>
      <c r="F406" s="268">
        <f t="shared" ref="F406:F469" si="50">$E406+$D406</f>
        <v>0</v>
      </c>
      <c r="G406" s="268"/>
      <c r="H406" s="161">
        <f t="shared" si="45"/>
        <v>0</v>
      </c>
      <c r="I406" s="177">
        <f t="shared" si="46"/>
        <v>0</v>
      </c>
      <c r="J406" s="173"/>
      <c r="K406" s="173"/>
      <c r="L406" s="173"/>
      <c r="M406" s="173"/>
      <c r="N406" s="173"/>
      <c r="O406" s="173"/>
      <c r="P406" s="173"/>
      <c r="Q406" s="173"/>
      <c r="R406" s="173"/>
      <c r="S406" s="173"/>
      <c r="T406" s="173"/>
      <c r="U406" s="173"/>
      <c r="V406" s="173"/>
      <c r="W406" s="173"/>
    </row>
    <row r="407" spans="2:23" x14ac:dyDescent="0.35">
      <c r="B407" s="170">
        <f t="shared" ref="B407:B470" si="51">IF($B406&gt;($P$10+$E$15+25.4),$B406-25.4,IF(AND($B406&gt;($P$10+$E$15),$B406&lt;=($P$10+$E$15+25.4)),($P$10+$E$15),IF(AND($B406&lt;=($P$10+$E$15),$B406&gt;($E$15+25.4)),$B406-25.4,IF(AND($B406&gt;$E$15,$B406&lt;=($E$15+25.4)),$E$15,IF(AND($B406&gt;25.4,$B406&lt;=$E$15),$B406-25.4,0)))))</f>
        <v>0</v>
      </c>
      <c r="C407" s="188">
        <f t="shared" si="48"/>
        <v>0</v>
      </c>
      <c r="D407" s="189">
        <f t="shared" si="49"/>
        <v>0</v>
      </c>
      <c r="E407" s="192">
        <f t="shared" si="47"/>
        <v>0</v>
      </c>
      <c r="F407" s="268">
        <f t="shared" si="50"/>
        <v>0</v>
      </c>
      <c r="G407" s="268"/>
      <c r="H407" s="161">
        <f t="shared" ref="H407:H470" si="52">IF($H408&gt;0,H408+F407,F407)</f>
        <v>0</v>
      </c>
      <c r="I407" s="177">
        <f t="shared" si="46"/>
        <v>0</v>
      </c>
      <c r="J407" s="173"/>
      <c r="K407" s="173"/>
      <c r="L407" s="173"/>
      <c r="M407" s="173"/>
      <c r="N407" s="173"/>
      <c r="O407" s="173"/>
      <c r="P407" s="173"/>
      <c r="Q407" s="173"/>
      <c r="R407" s="173"/>
      <c r="S407" s="173"/>
      <c r="T407" s="173"/>
      <c r="U407" s="173"/>
      <c r="V407" s="173"/>
      <c r="W407" s="173"/>
    </row>
    <row r="408" spans="2:23" x14ac:dyDescent="0.35">
      <c r="B408" s="170">
        <f t="shared" si="51"/>
        <v>0</v>
      </c>
      <c r="C408" s="188">
        <f t="shared" si="48"/>
        <v>0</v>
      </c>
      <c r="D408" s="189">
        <f t="shared" si="49"/>
        <v>0</v>
      </c>
      <c r="E408" s="192">
        <f t="shared" si="47"/>
        <v>0</v>
      </c>
      <c r="F408" s="268">
        <f t="shared" si="50"/>
        <v>0</v>
      </c>
      <c r="G408" s="268"/>
      <c r="H408" s="161">
        <f t="shared" si="52"/>
        <v>0</v>
      </c>
      <c r="I408" s="177">
        <f t="shared" ref="I408:I471" si="53">IF($B408&gt;0,$E$13+($B408/1000),0)</f>
        <v>0</v>
      </c>
      <c r="J408" s="173"/>
      <c r="K408" s="173"/>
      <c r="L408" s="173"/>
      <c r="M408" s="173"/>
      <c r="N408" s="173"/>
      <c r="O408" s="173"/>
      <c r="P408" s="173"/>
      <c r="Q408" s="173"/>
      <c r="R408" s="173"/>
      <c r="S408" s="173"/>
      <c r="T408" s="173"/>
      <c r="U408" s="173"/>
      <c r="V408" s="173"/>
      <c r="W408" s="173"/>
    </row>
    <row r="409" spans="2:23" x14ac:dyDescent="0.35">
      <c r="B409" s="170">
        <f t="shared" si="51"/>
        <v>0</v>
      </c>
      <c r="C409" s="188">
        <f t="shared" si="48"/>
        <v>0</v>
      </c>
      <c r="D409" s="189">
        <f t="shared" si="49"/>
        <v>0</v>
      </c>
      <c r="E409" s="192">
        <f t="shared" si="47"/>
        <v>0</v>
      </c>
      <c r="F409" s="268">
        <f t="shared" si="50"/>
        <v>0</v>
      </c>
      <c r="G409" s="268"/>
      <c r="H409" s="161">
        <f t="shared" si="52"/>
        <v>0</v>
      </c>
      <c r="I409" s="177">
        <f t="shared" si="53"/>
        <v>0</v>
      </c>
      <c r="J409" s="173"/>
      <c r="K409" s="173"/>
      <c r="L409" s="173"/>
      <c r="M409" s="173"/>
      <c r="N409" s="173"/>
      <c r="O409" s="173"/>
      <c r="P409" s="173"/>
      <c r="Q409" s="173"/>
      <c r="R409" s="173"/>
      <c r="S409" s="173"/>
      <c r="T409" s="173"/>
      <c r="U409" s="173"/>
      <c r="V409" s="173"/>
      <c r="W409" s="173"/>
    </row>
    <row r="410" spans="2:23" x14ac:dyDescent="0.35">
      <c r="B410" s="170">
        <f t="shared" si="51"/>
        <v>0</v>
      </c>
      <c r="C410" s="188">
        <f t="shared" si="48"/>
        <v>0</v>
      </c>
      <c r="D410" s="189">
        <f t="shared" si="49"/>
        <v>0</v>
      </c>
      <c r="E410" s="192">
        <f t="shared" si="47"/>
        <v>0</v>
      </c>
      <c r="F410" s="268">
        <f t="shared" si="50"/>
        <v>0</v>
      </c>
      <c r="G410" s="268"/>
      <c r="H410" s="161">
        <f t="shared" si="52"/>
        <v>0</v>
      </c>
      <c r="I410" s="177">
        <f t="shared" si="53"/>
        <v>0</v>
      </c>
      <c r="J410" s="173"/>
      <c r="K410" s="173"/>
      <c r="L410" s="173"/>
      <c r="M410" s="173"/>
      <c r="N410" s="173"/>
      <c r="O410" s="173"/>
      <c r="P410" s="173"/>
      <c r="Q410" s="173"/>
      <c r="R410" s="173"/>
      <c r="S410" s="173"/>
      <c r="T410" s="173"/>
      <c r="U410" s="173"/>
      <c r="V410" s="173"/>
      <c r="W410" s="173"/>
    </row>
    <row r="411" spans="2:23" x14ac:dyDescent="0.35">
      <c r="B411" s="170">
        <f t="shared" si="51"/>
        <v>0</v>
      </c>
      <c r="C411" s="188">
        <f t="shared" si="48"/>
        <v>0</v>
      </c>
      <c r="D411" s="189">
        <f t="shared" si="49"/>
        <v>0</v>
      </c>
      <c r="E411" s="192">
        <f t="shared" si="47"/>
        <v>0</v>
      </c>
      <c r="F411" s="268">
        <f t="shared" si="50"/>
        <v>0</v>
      </c>
      <c r="G411" s="268"/>
      <c r="H411" s="161">
        <f t="shared" si="52"/>
        <v>0</v>
      </c>
      <c r="I411" s="177">
        <f t="shared" si="53"/>
        <v>0</v>
      </c>
      <c r="J411" s="173"/>
      <c r="K411" s="173"/>
      <c r="L411" s="173"/>
      <c r="M411" s="173"/>
      <c r="N411" s="173"/>
      <c r="O411" s="173"/>
      <c r="P411" s="173"/>
      <c r="Q411" s="173"/>
      <c r="R411" s="173"/>
      <c r="S411" s="173"/>
      <c r="T411" s="173"/>
      <c r="U411" s="173"/>
      <c r="V411" s="173"/>
      <c r="W411" s="173"/>
    </row>
    <row r="412" spans="2:23" x14ac:dyDescent="0.35">
      <c r="B412" s="170">
        <f t="shared" si="51"/>
        <v>0</v>
      </c>
      <c r="C412" s="188">
        <f t="shared" si="48"/>
        <v>0</v>
      </c>
      <c r="D412" s="189">
        <f t="shared" si="49"/>
        <v>0</v>
      </c>
      <c r="E412" s="192">
        <f t="shared" si="47"/>
        <v>0</v>
      </c>
      <c r="F412" s="268">
        <f t="shared" si="50"/>
        <v>0</v>
      </c>
      <c r="G412" s="268"/>
      <c r="H412" s="161">
        <f t="shared" si="52"/>
        <v>0</v>
      </c>
      <c r="I412" s="177">
        <f t="shared" si="53"/>
        <v>0</v>
      </c>
      <c r="J412" s="173"/>
      <c r="K412" s="173"/>
      <c r="L412" s="173"/>
      <c r="M412" s="173"/>
      <c r="N412" s="173"/>
      <c r="O412" s="173"/>
      <c r="P412" s="173"/>
      <c r="Q412" s="173"/>
      <c r="R412" s="173"/>
      <c r="S412" s="173"/>
      <c r="T412" s="173"/>
      <c r="U412" s="173"/>
      <c r="V412" s="173"/>
      <c r="W412" s="173"/>
    </row>
    <row r="413" spans="2:23" x14ac:dyDescent="0.35">
      <c r="B413" s="170">
        <f t="shared" si="51"/>
        <v>0</v>
      </c>
      <c r="C413" s="188">
        <f t="shared" si="48"/>
        <v>0</v>
      </c>
      <c r="D413" s="189">
        <f t="shared" si="49"/>
        <v>0</v>
      </c>
      <c r="E413" s="192">
        <f t="shared" si="47"/>
        <v>0</v>
      </c>
      <c r="F413" s="268">
        <f t="shared" si="50"/>
        <v>0</v>
      </c>
      <c r="G413" s="268"/>
      <c r="H413" s="161">
        <f t="shared" si="52"/>
        <v>0</v>
      </c>
      <c r="I413" s="177">
        <f t="shared" si="53"/>
        <v>0</v>
      </c>
      <c r="J413" s="173"/>
      <c r="K413" s="173"/>
      <c r="L413" s="173"/>
      <c r="M413" s="173"/>
      <c r="N413" s="173"/>
      <c r="O413" s="173"/>
      <c r="P413" s="173"/>
      <c r="Q413" s="173"/>
      <c r="R413" s="173"/>
      <c r="S413" s="173"/>
      <c r="T413" s="173"/>
      <c r="U413" s="173"/>
      <c r="V413" s="173"/>
      <c r="W413" s="173"/>
    </row>
    <row r="414" spans="2:23" x14ac:dyDescent="0.35">
      <c r="B414" s="170">
        <f t="shared" si="51"/>
        <v>0</v>
      </c>
      <c r="C414" s="188">
        <f t="shared" si="48"/>
        <v>0</v>
      </c>
      <c r="D414" s="189">
        <f t="shared" si="49"/>
        <v>0</v>
      </c>
      <c r="E414" s="192">
        <f t="shared" si="47"/>
        <v>0</v>
      </c>
      <c r="F414" s="268">
        <f t="shared" si="50"/>
        <v>0</v>
      </c>
      <c r="G414" s="268"/>
      <c r="H414" s="161">
        <f t="shared" si="52"/>
        <v>0</v>
      </c>
      <c r="I414" s="177">
        <f t="shared" si="53"/>
        <v>0</v>
      </c>
      <c r="J414" s="173"/>
      <c r="K414" s="173"/>
      <c r="L414" s="173"/>
      <c r="M414" s="173"/>
      <c r="N414" s="173"/>
      <c r="O414" s="173"/>
      <c r="P414" s="173"/>
      <c r="Q414" s="173"/>
      <c r="R414" s="173"/>
      <c r="S414" s="173"/>
      <c r="T414" s="173"/>
      <c r="U414" s="173"/>
      <c r="V414" s="173"/>
      <c r="W414" s="173"/>
    </row>
    <row r="415" spans="2:23" x14ac:dyDescent="0.35">
      <c r="B415" s="170">
        <f t="shared" si="51"/>
        <v>0</v>
      </c>
      <c r="C415" s="188">
        <f t="shared" si="48"/>
        <v>0</v>
      </c>
      <c r="D415" s="189">
        <f t="shared" si="49"/>
        <v>0</v>
      </c>
      <c r="E415" s="192">
        <f t="shared" si="47"/>
        <v>0</v>
      </c>
      <c r="F415" s="268">
        <f t="shared" si="50"/>
        <v>0</v>
      </c>
      <c r="G415" s="268"/>
      <c r="H415" s="161">
        <f t="shared" si="52"/>
        <v>0</v>
      </c>
      <c r="I415" s="177">
        <f t="shared" si="53"/>
        <v>0</v>
      </c>
      <c r="J415" s="173"/>
      <c r="K415" s="173"/>
      <c r="L415" s="173"/>
      <c r="M415" s="173"/>
      <c r="N415" s="173"/>
      <c r="O415" s="173"/>
      <c r="P415" s="173"/>
      <c r="Q415" s="173"/>
      <c r="R415" s="173"/>
      <c r="S415" s="173"/>
      <c r="T415" s="173"/>
      <c r="U415" s="173"/>
      <c r="V415" s="173"/>
      <c r="W415" s="173"/>
    </row>
    <row r="416" spans="2:23" x14ac:dyDescent="0.35">
      <c r="B416" s="170">
        <f t="shared" si="51"/>
        <v>0</v>
      </c>
      <c r="C416" s="188">
        <f t="shared" si="48"/>
        <v>0</v>
      </c>
      <c r="D416" s="189">
        <f t="shared" si="49"/>
        <v>0</v>
      </c>
      <c r="E416" s="192">
        <f t="shared" si="47"/>
        <v>0</v>
      </c>
      <c r="F416" s="268">
        <f t="shared" si="50"/>
        <v>0</v>
      </c>
      <c r="G416" s="268"/>
      <c r="H416" s="161">
        <f t="shared" si="52"/>
        <v>0</v>
      </c>
      <c r="I416" s="177">
        <f t="shared" si="53"/>
        <v>0</v>
      </c>
      <c r="J416" s="173"/>
      <c r="K416" s="173"/>
      <c r="L416" s="173"/>
      <c r="M416" s="173"/>
      <c r="N416" s="173"/>
      <c r="O416" s="173"/>
      <c r="P416" s="173"/>
      <c r="Q416" s="173"/>
      <c r="R416" s="173"/>
      <c r="S416" s="173"/>
      <c r="T416" s="173"/>
      <c r="U416" s="173"/>
      <c r="V416" s="173"/>
      <c r="W416" s="173"/>
    </row>
    <row r="417" spans="2:23" x14ac:dyDescent="0.35">
      <c r="B417" s="170">
        <f t="shared" si="51"/>
        <v>0</v>
      </c>
      <c r="C417" s="188">
        <f t="shared" si="48"/>
        <v>0</v>
      </c>
      <c r="D417" s="189">
        <f t="shared" si="49"/>
        <v>0</v>
      </c>
      <c r="E417" s="192">
        <f t="shared" si="47"/>
        <v>0</v>
      </c>
      <c r="F417" s="268">
        <f t="shared" si="50"/>
        <v>0</v>
      </c>
      <c r="G417" s="268"/>
      <c r="H417" s="161">
        <f t="shared" si="52"/>
        <v>0</v>
      </c>
      <c r="I417" s="177">
        <f t="shared" si="53"/>
        <v>0</v>
      </c>
      <c r="J417" s="173"/>
      <c r="K417" s="173"/>
      <c r="L417" s="173"/>
      <c r="M417" s="173"/>
      <c r="N417" s="173"/>
      <c r="O417" s="173"/>
      <c r="P417" s="173"/>
      <c r="Q417" s="173"/>
      <c r="R417" s="173"/>
      <c r="S417" s="173"/>
      <c r="T417" s="173"/>
      <c r="U417" s="173"/>
      <c r="V417" s="173"/>
      <c r="W417" s="173"/>
    </row>
    <row r="418" spans="2:23" x14ac:dyDescent="0.35">
      <c r="B418" s="170">
        <f t="shared" si="51"/>
        <v>0</v>
      </c>
      <c r="C418" s="188">
        <f t="shared" si="48"/>
        <v>0</v>
      </c>
      <c r="D418" s="189">
        <f t="shared" si="49"/>
        <v>0</v>
      </c>
      <c r="E418" s="192">
        <f t="shared" si="47"/>
        <v>0</v>
      </c>
      <c r="F418" s="268">
        <f t="shared" si="50"/>
        <v>0</v>
      </c>
      <c r="G418" s="268"/>
      <c r="H418" s="161">
        <f t="shared" si="52"/>
        <v>0</v>
      </c>
      <c r="I418" s="177">
        <f t="shared" si="53"/>
        <v>0</v>
      </c>
      <c r="J418" s="173"/>
      <c r="K418" s="173"/>
      <c r="L418" s="173"/>
      <c r="M418" s="173"/>
      <c r="N418" s="173"/>
      <c r="O418" s="173"/>
      <c r="P418" s="173"/>
      <c r="Q418" s="173"/>
      <c r="R418" s="173"/>
      <c r="S418" s="173"/>
      <c r="T418" s="173"/>
      <c r="U418" s="173"/>
      <c r="V418" s="173"/>
      <c r="W418" s="173"/>
    </row>
    <row r="419" spans="2:23" x14ac:dyDescent="0.35">
      <c r="B419" s="170">
        <f t="shared" si="51"/>
        <v>0</v>
      </c>
      <c r="C419" s="188">
        <f t="shared" si="48"/>
        <v>0</v>
      </c>
      <c r="D419" s="189">
        <f t="shared" si="49"/>
        <v>0</v>
      </c>
      <c r="E419" s="192">
        <f t="shared" si="47"/>
        <v>0</v>
      </c>
      <c r="F419" s="268">
        <f t="shared" si="50"/>
        <v>0</v>
      </c>
      <c r="G419" s="268"/>
      <c r="H419" s="161">
        <f t="shared" si="52"/>
        <v>0</v>
      </c>
      <c r="I419" s="177">
        <f t="shared" si="53"/>
        <v>0</v>
      </c>
      <c r="J419" s="173"/>
      <c r="K419" s="173"/>
      <c r="L419" s="173"/>
      <c r="M419" s="173"/>
      <c r="N419" s="173"/>
      <c r="O419" s="173"/>
      <c r="P419" s="173"/>
      <c r="Q419" s="173"/>
      <c r="R419" s="173"/>
      <c r="S419" s="173"/>
      <c r="T419" s="173"/>
      <c r="U419" s="173"/>
      <c r="V419" s="173"/>
      <c r="W419" s="173"/>
    </row>
    <row r="420" spans="2:23" x14ac:dyDescent="0.35">
      <c r="B420" s="170">
        <f t="shared" si="51"/>
        <v>0</v>
      </c>
      <c r="C420" s="188">
        <f t="shared" si="48"/>
        <v>0</v>
      </c>
      <c r="D420" s="189">
        <f t="shared" si="49"/>
        <v>0</v>
      </c>
      <c r="E420" s="192">
        <f t="shared" si="47"/>
        <v>0</v>
      </c>
      <c r="F420" s="268">
        <f t="shared" si="50"/>
        <v>0</v>
      </c>
      <c r="G420" s="268"/>
      <c r="H420" s="161">
        <f t="shared" si="52"/>
        <v>0</v>
      </c>
      <c r="I420" s="177">
        <f t="shared" si="53"/>
        <v>0</v>
      </c>
      <c r="J420" s="173"/>
      <c r="K420" s="173"/>
      <c r="L420" s="173"/>
      <c r="M420" s="173"/>
      <c r="N420" s="173"/>
      <c r="O420" s="173"/>
      <c r="P420" s="173"/>
      <c r="Q420" s="173"/>
      <c r="R420" s="173"/>
      <c r="S420" s="173"/>
      <c r="T420" s="173"/>
      <c r="U420" s="173"/>
      <c r="V420" s="173"/>
      <c r="W420" s="173"/>
    </row>
    <row r="421" spans="2:23" x14ac:dyDescent="0.35">
      <c r="B421" s="170">
        <f t="shared" si="51"/>
        <v>0</v>
      </c>
      <c r="C421" s="188">
        <f t="shared" si="48"/>
        <v>0</v>
      </c>
      <c r="D421" s="189">
        <f t="shared" si="49"/>
        <v>0</v>
      </c>
      <c r="E421" s="192">
        <f t="shared" si="47"/>
        <v>0</v>
      </c>
      <c r="F421" s="268">
        <f t="shared" si="50"/>
        <v>0</v>
      </c>
      <c r="G421" s="268"/>
      <c r="H421" s="161">
        <f t="shared" si="52"/>
        <v>0</v>
      </c>
      <c r="I421" s="177">
        <f t="shared" si="53"/>
        <v>0</v>
      </c>
      <c r="J421" s="173"/>
      <c r="K421" s="173"/>
      <c r="L421" s="173"/>
      <c r="M421" s="173"/>
      <c r="N421" s="173"/>
      <c r="O421" s="173"/>
      <c r="P421" s="173"/>
      <c r="Q421" s="173"/>
      <c r="R421" s="173"/>
      <c r="S421" s="173"/>
      <c r="T421" s="173"/>
      <c r="U421" s="173"/>
      <c r="V421" s="173"/>
      <c r="W421" s="173"/>
    </row>
    <row r="422" spans="2:23" x14ac:dyDescent="0.35">
      <c r="B422" s="170">
        <f t="shared" si="51"/>
        <v>0</v>
      </c>
      <c r="C422" s="188">
        <f t="shared" si="48"/>
        <v>0</v>
      </c>
      <c r="D422" s="189">
        <f t="shared" si="49"/>
        <v>0</v>
      </c>
      <c r="E422" s="192">
        <f t="shared" si="47"/>
        <v>0</v>
      </c>
      <c r="F422" s="268">
        <f t="shared" si="50"/>
        <v>0</v>
      </c>
      <c r="G422" s="268"/>
      <c r="H422" s="161">
        <f t="shared" si="52"/>
        <v>0</v>
      </c>
      <c r="I422" s="177">
        <f t="shared" si="53"/>
        <v>0</v>
      </c>
      <c r="J422" s="173"/>
      <c r="K422" s="173"/>
      <c r="L422" s="173"/>
      <c r="M422" s="173"/>
      <c r="N422" s="173"/>
      <c r="O422" s="173"/>
      <c r="P422" s="173"/>
      <c r="Q422" s="173"/>
      <c r="R422" s="173"/>
      <c r="S422" s="173"/>
      <c r="T422" s="173"/>
      <c r="U422" s="173"/>
      <c r="V422" s="173"/>
      <c r="W422" s="173"/>
    </row>
    <row r="423" spans="2:23" x14ac:dyDescent="0.35">
      <c r="B423" s="170">
        <f t="shared" si="51"/>
        <v>0</v>
      </c>
      <c r="C423" s="188">
        <f t="shared" si="48"/>
        <v>0</v>
      </c>
      <c r="D423" s="189">
        <f t="shared" si="49"/>
        <v>0</v>
      </c>
      <c r="E423" s="192">
        <f t="shared" si="47"/>
        <v>0</v>
      </c>
      <c r="F423" s="268">
        <f t="shared" si="50"/>
        <v>0</v>
      </c>
      <c r="G423" s="268"/>
      <c r="H423" s="161">
        <f t="shared" si="52"/>
        <v>0</v>
      </c>
      <c r="I423" s="177">
        <f t="shared" si="53"/>
        <v>0</v>
      </c>
      <c r="J423" s="173"/>
      <c r="K423" s="173"/>
      <c r="L423" s="173"/>
      <c r="M423" s="173"/>
      <c r="N423" s="173"/>
      <c r="O423" s="173"/>
      <c r="P423" s="173"/>
      <c r="Q423" s="173"/>
      <c r="R423" s="173"/>
      <c r="S423" s="173"/>
      <c r="T423" s="173"/>
      <c r="U423" s="173"/>
      <c r="V423" s="173"/>
      <c r="W423" s="173"/>
    </row>
    <row r="424" spans="2:23" x14ac:dyDescent="0.35">
      <c r="B424" s="170">
        <f t="shared" si="51"/>
        <v>0</v>
      </c>
      <c r="C424" s="188">
        <f t="shared" si="48"/>
        <v>0</v>
      </c>
      <c r="D424" s="189">
        <f t="shared" si="49"/>
        <v>0</v>
      </c>
      <c r="E424" s="192">
        <f t="shared" si="47"/>
        <v>0</v>
      </c>
      <c r="F424" s="268">
        <f t="shared" si="50"/>
        <v>0</v>
      </c>
      <c r="G424" s="268"/>
      <c r="H424" s="161">
        <f t="shared" si="52"/>
        <v>0</v>
      </c>
      <c r="I424" s="177">
        <f t="shared" si="53"/>
        <v>0</v>
      </c>
      <c r="J424" s="173"/>
      <c r="K424" s="173"/>
      <c r="L424" s="173"/>
      <c r="M424" s="173"/>
      <c r="N424" s="173"/>
      <c r="O424" s="173"/>
      <c r="P424" s="173"/>
      <c r="Q424" s="173"/>
      <c r="R424" s="173"/>
      <c r="S424" s="173"/>
      <c r="T424" s="173"/>
      <c r="U424" s="173"/>
      <c r="V424" s="173"/>
      <c r="W424" s="173"/>
    </row>
    <row r="425" spans="2:23" x14ac:dyDescent="0.35">
      <c r="B425" s="170">
        <f t="shared" si="51"/>
        <v>0</v>
      </c>
      <c r="C425" s="188">
        <f t="shared" si="48"/>
        <v>0</v>
      </c>
      <c r="D425" s="189">
        <f t="shared" si="49"/>
        <v>0</v>
      </c>
      <c r="E425" s="192">
        <f t="shared" si="47"/>
        <v>0</v>
      </c>
      <c r="F425" s="268">
        <f t="shared" si="50"/>
        <v>0</v>
      </c>
      <c r="G425" s="268"/>
      <c r="H425" s="161">
        <f t="shared" si="52"/>
        <v>0</v>
      </c>
      <c r="I425" s="177">
        <f t="shared" si="53"/>
        <v>0</v>
      </c>
      <c r="J425" s="173"/>
      <c r="K425" s="173"/>
      <c r="L425" s="173"/>
      <c r="M425" s="173"/>
      <c r="N425" s="173"/>
      <c r="O425" s="173"/>
      <c r="P425" s="173"/>
      <c r="Q425" s="173"/>
      <c r="R425" s="173"/>
      <c r="S425" s="173"/>
      <c r="T425" s="173"/>
      <c r="U425" s="173"/>
      <c r="V425" s="173"/>
      <c r="W425" s="173"/>
    </row>
    <row r="426" spans="2:23" x14ac:dyDescent="0.35">
      <c r="B426" s="170">
        <f t="shared" si="51"/>
        <v>0</v>
      </c>
      <c r="C426" s="188">
        <f t="shared" si="48"/>
        <v>0</v>
      </c>
      <c r="D426" s="189">
        <f t="shared" si="49"/>
        <v>0</v>
      </c>
      <c r="E426" s="192">
        <f t="shared" si="47"/>
        <v>0</v>
      </c>
      <c r="F426" s="268">
        <f t="shared" si="50"/>
        <v>0</v>
      </c>
      <c r="G426" s="268"/>
      <c r="H426" s="161">
        <f t="shared" si="52"/>
        <v>0</v>
      </c>
      <c r="I426" s="177">
        <f t="shared" si="53"/>
        <v>0</v>
      </c>
      <c r="J426" s="173"/>
      <c r="K426" s="173"/>
      <c r="L426" s="173"/>
      <c r="M426" s="173"/>
      <c r="N426" s="173"/>
      <c r="O426" s="173"/>
      <c r="P426" s="173"/>
      <c r="Q426" s="173"/>
      <c r="R426" s="173"/>
      <c r="S426" s="173"/>
      <c r="T426" s="173"/>
      <c r="U426" s="173"/>
      <c r="V426" s="173"/>
      <c r="W426" s="173"/>
    </row>
    <row r="427" spans="2:23" x14ac:dyDescent="0.35">
      <c r="B427" s="170">
        <f t="shared" si="51"/>
        <v>0</v>
      </c>
      <c r="C427" s="188">
        <f t="shared" si="48"/>
        <v>0</v>
      </c>
      <c r="D427" s="189">
        <f t="shared" si="49"/>
        <v>0</v>
      </c>
      <c r="E427" s="192">
        <f t="shared" si="47"/>
        <v>0</v>
      </c>
      <c r="F427" s="268">
        <f t="shared" si="50"/>
        <v>0</v>
      </c>
      <c r="G427" s="268"/>
      <c r="H427" s="161">
        <f t="shared" si="52"/>
        <v>0</v>
      </c>
      <c r="I427" s="177">
        <f t="shared" si="53"/>
        <v>0</v>
      </c>
      <c r="J427" s="173"/>
      <c r="K427" s="173"/>
      <c r="L427" s="173"/>
      <c r="M427" s="173"/>
      <c r="N427" s="173"/>
      <c r="O427" s="173"/>
      <c r="P427" s="173"/>
      <c r="Q427" s="173"/>
      <c r="R427" s="173"/>
      <c r="S427" s="173"/>
      <c r="T427" s="173"/>
      <c r="U427" s="173"/>
      <c r="V427" s="173"/>
      <c r="W427" s="173"/>
    </row>
    <row r="428" spans="2:23" x14ac:dyDescent="0.35">
      <c r="B428" s="170">
        <f t="shared" si="51"/>
        <v>0</v>
      </c>
      <c r="C428" s="188">
        <f t="shared" si="48"/>
        <v>0</v>
      </c>
      <c r="D428" s="189">
        <f t="shared" si="49"/>
        <v>0</v>
      </c>
      <c r="E428" s="192">
        <f t="shared" si="47"/>
        <v>0</v>
      </c>
      <c r="F428" s="268">
        <f t="shared" si="50"/>
        <v>0</v>
      </c>
      <c r="G428" s="268"/>
      <c r="H428" s="161">
        <f t="shared" si="52"/>
        <v>0</v>
      </c>
      <c r="I428" s="177">
        <f t="shared" si="53"/>
        <v>0</v>
      </c>
      <c r="J428" s="173"/>
      <c r="K428" s="173"/>
      <c r="L428" s="173"/>
      <c r="M428" s="173"/>
      <c r="N428" s="173"/>
      <c r="O428" s="173"/>
      <c r="P428" s="173"/>
      <c r="Q428" s="173"/>
      <c r="R428" s="173"/>
      <c r="S428" s="173"/>
      <c r="T428" s="173"/>
      <c r="U428" s="173"/>
      <c r="V428" s="173"/>
      <c r="W428" s="173"/>
    </row>
    <row r="429" spans="2:23" x14ac:dyDescent="0.35">
      <c r="B429" s="170">
        <f t="shared" si="51"/>
        <v>0</v>
      </c>
      <c r="C429" s="188">
        <f t="shared" si="48"/>
        <v>0</v>
      </c>
      <c r="D429" s="189">
        <f t="shared" si="49"/>
        <v>0</v>
      </c>
      <c r="E429" s="192">
        <f t="shared" si="47"/>
        <v>0</v>
      </c>
      <c r="F429" s="268">
        <f t="shared" si="50"/>
        <v>0</v>
      </c>
      <c r="G429" s="268"/>
      <c r="H429" s="161">
        <f t="shared" si="52"/>
        <v>0</v>
      </c>
      <c r="I429" s="177">
        <f t="shared" si="53"/>
        <v>0</v>
      </c>
      <c r="J429" s="173"/>
      <c r="K429" s="173"/>
      <c r="L429" s="173"/>
      <c r="M429" s="173"/>
      <c r="N429" s="173"/>
      <c r="O429" s="173"/>
      <c r="P429" s="173"/>
      <c r="Q429" s="173"/>
      <c r="R429" s="173"/>
      <c r="S429" s="173"/>
      <c r="T429" s="173"/>
      <c r="U429" s="173"/>
      <c r="V429" s="173"/>
      <c r="W429" s="173"/>
    </row>
    <row r="430" spans="2:23" x14ac:dyDescent="0.35">
      <c r="B430" s="170">
        <f t="shared" si="51"/>
        <v>0</v>
      </c>
      <c r="C430" s="188">
        <f t="shared" si="48"/>
        <v>0</v>
      </c>
      <c r="D430" s="189">
        <f t="shared" si="49"/>
        <v>0</v>
      </c>
      <c r="E430" s="192">
        <f t="shared" si="47"/>
        <v>0</v>
      </c>
      <c r="F430" s="268">
        <f t="shared" si="50"/>
        <v>0</v>
      </c>
      <c r="G430" s="268"/>
      <c r="H430" s="161">
        <f t="shared" si="52"/>
        <v>0</v>
      </c>
      <c r="I430" s="177">
        <f t="shared" si="53"/>
        <v>0</v>
      </c>
      <c r="J430" s="173"/>
      <c r="K430" s="173"/>
      <c r="L430" s="173"/>
      <c r="M430" s="173"/>
      <c r="N430" s="173"/>
      <c r="O430" s="173"/>
      <c r="P430" s="173"/>
      <c r="Q430" s="173"/>
      <c r="R430" s="173"/>
      <c r="S430" s="173"/>
      <c r="T430" s="173"/>
      <c r="U430" s="173"/>
      <c r="V430" s="173"/>
      <c r="W430" s="173"/>
    </row>
    <row r="431" spans="2:23" x14ac:dyDescent="0.35">
      <c r="B431" s="170">
        <f t="shared" si="51"/>
        <v>0</v>
      </c>
      <c r="C431" s="188">
        <f t="shared" si="48"/>
        <v>0</v>
      </c>
      <c r="D431" s="189">
        <f t="shared" si="49"/>
        <v>0</v>
      </c>
      <c r="E431" s="192">
        <f t="shared" si="47"/>
        <v>0</v>
      </c>
      <c r="F431" s="268">
        <f t="shared" si="50"/>
        <v>0</v>
      </c>
      <c r="G431" s="268"/>
      <c r="H431" s="161">
        <f t="shared" si="52"/>
        <v>0</v>
      </c>
      <c r="I431" s="177">
        <f t="shared" si="53"/>
        <v>0</v>
      </c>
      <c r="J431" s="173"/>
      <c r="K431" s="173"/>
      <c r="L431" s="173"/>
      <c r="M431" s="173"/>
      <c r="N431" s="173"/>
      <c r="O431" s="173"/>
      <c r="P431" s="173"/>
      <c r="Q431" s="173"/>
      <c r="R431" s="173"/>
      <c r="S431" s="173"/>
      <c r="T431" s="173"/>
      <c r="U431" s="173"/>
      <c r="V431" s="173"/>
      <c r="W431" s="173"/>
    </row>
    <row r="432" spans="2:23" x14ac:dyDescent="0.35">
      <c r="B432" s="170">
        <f t="shared" si="51"/>
        <v>0</v>
      </c>
      <c r="C432" s="188">
        <f t="shared" si="48"/>
        <v>0</v>
      </c>
      <c r="D432" s="189">
        <f t="shared" si="49"/>
        <v>0</v>
      </c>
      <c r="E432" s="192">
        <f t="shared" si="47"/>
        <v>0</v>
      </c>
      <c r="F432" s="268">
        <f t="shared" si="50"/>
        <v>0</v>
      </c>
      <c r="G432" s="268"/>
      <c r="H432" s="161">
        <f t="shared" si="52"/>
        <v>0</v>
      </c>
      <c r="I432" s="177">
        <f t="shared" si="53"/>
        <v>0</v>
      </c>
      <c r="J432" s="173"/>
      <c r="K432" s="173"/>
      <c r="L432" s="173"/>
      <c r="M432" s="173"/>
      <c r="N432" s="173"/>
      <c r="O432" s="173"/>
      <c r="P432" s="173"/>
      <c r="Q432" s="173"/>
      <c r="R432" s="173"/>
      <c r="S432" s="173"/>
      <c r="T432" s="173"/>
      <c r="U432" s="173"/>
      <c r="V432" s="173"/>
      <c r="W432" s="173"/>
    </row>
    <row r="433" spans="2:23" x14ac:dyDescent="0.35">
      <c r="B433" s="170">
        <f t="shared" si="51"/>
        <v>0</v>
      </c>
      <c r="C433" s="188">
        <f t="shared" si="48"/>
        <v>0</v>
      </c>
      <c r="D433" s="189">
        <f t="shared" si="49"/>
        <v>0</v>
      </c>
      <c r="E433" s="192">
        <f t="shared" si="47"/>
        <v>0</v>
      </c>
      <c r="F433" s="268">
        <f t="shared" si="50"/>
        <v>0</v>
      </c>
      <c r="G433" s="268"/>
      <c r="H433" s="161">
        <f t="shared" si="52"/>
        <v>0</v>
      </c>
      <c r="I433" s="177">
        <f t="shared" si="53"/>
        <v>0</v>
      </c>
      <c r="J433" s="173"/>
      <c r="K433" s="173"/>
      <c r="L433" s="173"/>
      <c r="M433" s="173"/>
      <c r="N433" s="173"/>
      <c r="O433" s="173"/>
      <c r="P433" s="173"/>
      <c r="Q433" s="173"/>
      <c r="R433" s="173"/>
      <c r="S433" s="173"/>
      <c r="T433" s="173"/>
      <c r="U433" s="173"/>
      <c r="V433" s="173"/>
      <c r="W433" s="173"/>
    </row>
    <row r="434" spans="2:23" x14ac:dyDescent="0.35">
      <c r="B434" s="170">
        <f t="shared" si="51"/>
        <v>0</v>
      </c>
      <c r="C434" s="188">
        <f t="shared" si="48"/>
        <v>0</v>
      </c>
      <c r="D434" s="189">
        <f t="shared" si="49"/>
        <v>0</v>
      </c>
      <c r="E434" s="192">
        <f t="shared" si="47"/>
        <v>0</v>
      </c>
      <c r="F434" s="268">
        <f t="shared" si="50"/>
        <v>0</v>
      </c>
      <c r="G434" s="268"/>
      <c r="H434" s="161">
        <f t="shared" si="52"/>
        <v>0</v>
      </c>
      <c r="I434" s="177">
        <f t="shared" si="53"/>
        <v>0</v>
      </c>
      <c r="J434" s="173"/>
      <c r="K434" s="173"/>
      <c r="L434" s="173"/>
      <c r="M434" s="173"/>
      <c r="N434" s="173"/>
      <c r="O434" s="173"/>
      <c r="P434" s="173"/>
      <c r="Q434" s="173"/>
      <c r="R434" s="173"/>
      <c r="S434" s="173"/>
      <c r="T434" s="173"/>
      <c r="U434" s="173"/>
      <c r="V434" s="173"/>
      <c r="W434" s="173"/>
    </row>
    <row r="435" spans="2:23" x14ac:dyDescent="0.35">
      <c r="B435" s="170">
        <f t="shared" si="51"/>
        <v>0</v>
      </c>
      <c r="C435" s="188">
        <f t="shared" si="48"/>
        <v>0</v>
      </c>
      <c r="D435" s="189">
        <f t="shared" si="49"/>
        <v>0</v>
      </c>
      <c r="E435" s="192">
        <f t="shared" si="47"/>
        <v>0</v>
      </c>
      <c r="F435" s="268">
        <f t="shared" si="50"/>
        <v>0</v>
      </c>
      <c r="G435" s="268"/>
      <c r="H435" s="161">
        <f t="shared" si="52"/>
        <v>0</v>
      </c>
      <c r="I435" s="177">
        <f t="shared" si="53"/>
        <v>0</v>
      </c>
      <c r="J435" s="173"/>
      <c r="K435" s="173"/>
      <c r="L435" s="173"/>
      <c r="M435" s="173"/>
      <c r="N435" s="173"/>
      <c r="O435" s="173"/>
      <c r="P435" s="173"/>
      <c r="Q435" s="173"/>
      <c r="R435" s="173"/>
      <c r="S435" s="173"/>
      <c r="T435" s="173"/>
      <c r="U435" s="173"/>
      <c r="V435" s="173"/>
      <c r="W435" s="173"/>
    </row>
    <row r="436" spans="2:23" x14ac:dyDescent="0.35">
      <c r="B436" s="170">
        <f t="shared" si="51"/>
        <v>0</v>
      </c>
      <c r="C436" s="188">
        <f t="shared" si="48"/>
        <v>0</v>
      </c>
      <c r="D436" s="189">
        <f t="shared" si="49"/>
        <v>0</v>
      </c>
      <c r="E436" s="192">
        <f t="shared" si="47"/>
        <v>0</v>
      </c>
      <c r="F436" s="268">
        <f t="shared" si="50"/>
        <v>0</v>
      </c>
      <c r="G436" s="268"/>
      <c r="H436" s="161">
        <f t="shared" si="52"/>
        <v>0</v>
      </c>
      <c r="I436" s="177">
        <f t="shared" si="53"/>
        <v>0</v>
      </c>
      <c r="J436" s="173"/>
      <c r="K436" s="173"/>
      <c r="L436" s="173"/>
      <c r="M436" s="173"/>
      <c r="N436" s="173"/>
      <c r="O436" s="173"/>
      <c r="P436" s="173"/>
      <c r="Q436" s="173"/>
      <c r="R436" s="173"/>
      <c r="S436" s="173"/>
      <c r="T436" s="173"/>
      <c r="U436" s="173"/>
      <c r="V436" s="173"/>
      <c r="W436" s="173"/>
    </row>
    <row r="437" spans="2:23" x14ac:dyDescent="0.35">
      <c r="B437" s="170">
        <f t="shared" si="51"/>
        <v>0</v>
      </c>
      <c r="C437" s="188">
        <f t="shared" si="48"/>
        <v>0</v>
      </c>
      <c r="D437" s="189">
        <f t="shared" si="49"/>
        <v>0</v>
      </c>
      <c r="E437" s="192">
        <f t="shared" si="47"/>
        <v>0</v>
      </c>
      <c r="F437" s="268">
        <f t="shared" si="50"/>
        <v>0</v>
      </c>
      <c r="G437" s="268"/>
      <c r="H437" s="161">
        <f t="shared" si="52"/>
        <v>0</v>
      </c>
      <c r="I437" s="177">
        <f t="shared" si="53"/>
        <v>0</v>
      </c>
      <c r="J437" s="173"/>
      <c r="K437" s="173"/>
      <c r="L437" s="173"/>
      <c r="M437" s="173"/>
      <c r="N437" s="173"/>
      <c r="O437" s="173"/>
      <c r="P437" s="173"/>
      <c r="Q437" s="173"/>
      <c r="R437" s="173"/>
      <c r="S437" s="173"/>
      <c r="T437" s="173"/>
      <c r="U437" s="173"/>
      <c r="V437" s="173"/>
      <c r="W437" s="173"/>
    </row>
    <row r="438" spans="2:23" x14ac:dyDescent="0.35">
      <c r="B438" s="170">
        <f t="shared" si="51"/>
        <v>0</v>
      </c>
      <c r="C438" s="188">
        <f t="shared" si="48"/>
        <v>0</v>
      </c>
      <c r="D438" s="189">
        <f t="shared" si="49"/>
        <v>0</v>
      </c>
      <c r="E438" s="192">
        <f t="shared" si="47"/>
        <v>0</v>
      </c>
      <c r="F438" s="268">
        <f t="shared" si="50"/>
        <v>0</v>
      </c>
      <c r="G438" s="268"/>
      <c r="H438" s="161">
        <f t="shared" si="52"/>
        <v>0</v>
      </c>
      <c r="I438" s="177">
        <f t="shared" si="53"/>
        <v>0</v>
      </c>
      <c r="J438" s="173"/>
      <c r="K438" s="173"/>
      <c r="L438" s="173"/>
      <c r="M438" s="173"/>
      <c r="N438" s="173"/>
      <c r="O438" s="173"/>
      <c r="P438" s="173"/>
      <c r="Q438" s="173"/>
      <c r="R438" s="173"/>
      <c r="S438" s="173"/>
      <c r="T438" s="173"/>
      <c r="U438" s="173"/>
      <c r="V438" s="173"/>
      <c r="W438" s="173"/>
    </row>
    <row r="439" spans="2:23" x14ac:dyDescent="0.35">
      <c r="B439" s="170">
        <f t="shared" si="51"/>
        <v>0</v>
      </c>
      <c r="C439" s="188">
        <f t="shared" si="48"/>
        <v>0</v>
      </c>
      <c r="D439" s="189">
        <f t="shared" si="49"/>
        <v>0</v>
      </c>
      <c r="E439" s="192">
        <f t="shared" ref="E439:E500" si="54">IF($H$16,      IF(OR($B439&gt;($E$15+$P$10),AND($B439&gt;0,$B439&lt;=$E$15)),  ((((((($P$11+$E$16)*(B439-B440)*$P$12)/1000000000)*$E$12))*$E$11)+((((((2*$P$13)-$E$16)*(B439-B440)*$P$12)/1000000000)*$E$12)*(ROUNDUP(($E$11/$E$17),0)))+((((2*$P$13)*(B439-B440)*((($P$11+$E$16)*$E$17)+((2*$P$13)-$E$16)))/1000000000)*$E$12)),                                   IF(AND($B439&gt;$E$15,$B439&lt;=($E$15+$P$10)),    (((((((($P$11+$E$16)*(B439-B440)*$P$12)/1000000000)-$C439)*$E$12))*$E$11)+((((((2*$P$13)-$E$16)*(B439-B440)*$P$12)/1000000000)*$E$12)*(ROUNDUP(($E$11/$E$17),0)))+((((2*$P$13)*(B439-B440)*((($P$11+$E$16)*$E$17)+((2*$P$13)-$E$16)))/1000000000)*$E$12)),                            0)),                                                                                                                                                                   IF(OR($B439&gt;($E$15+$P$10),AND($B439&gt;0,$B439&lt;=$E$15)),        ((((($P$11+$E$16)*(B439-B440)*$P$12)/1000000000)*$E$12))*$E$11,                     IF(AND($B439&gt;$E$15,$B439&lt;=($E$15+$P$10)),            (((((($P$11+$E$16)*(B439-B440)*$P$12)/1000000000)-$C439)*$E$12))*$E$11,                   0)))</f>
        <v>0</v>
      </c>
      <c r="F439" s="268">
        <f t="shared" si="50"/>
        <v>0</v>
      </c>
      <c r="G439" s="268"/>
      <c r="H439" s="161">
        <f t="shared" si="52"/>
        <v>0</v>
      </c>
      <c r="I439" s="177">
        <f t="shared" si="53"/>
        <v>0</v>
      </c>
      <c r="J439" s="173"/>
      <c r="K439" s="173"/>
      <c r="L439" s="173"/>
      <c r="M439" s="173"/>
      <c r="N439" s="173"/>
      <c r="O439" s="173"/>
      <c r="P439" s="173"/>
      <c r="Q439" s="173"/>
      <c r="R439" s="173"/>
      <c r="S439" s="173"/>
      <c r="T439" s="173"/>
      <c r="U439" s="173"/>
      <c r="V439" s="173"/>
      <c r="W439" s="173"/>
    </row>
    <row r="440" spans="2:23" x14ac:dyDescent="0.35">
      <c r="B440" s="170">
        <f t="shared" si="51"/>
        <v>0</v>
      </c>
      <c r="C440" s="188">
        <f t="shared" si="48"/>
        <v>0</v>
      </c>
      <c r="D440" s="189">
        <f t="shared" si="49"/>
        <v>0</v>
      </c>
      <c r="E440" s="192">
        <f t="shared" si="54"/>
        <v>0</v>
      </c>
      <c r="F440" s="268">
        <f t="shared" si="50"/>
        <v>0</v>
      </c>
      <c r="G440" s="268"/>
      <c r="H440" s="161">
        <f t="shared" si="52"/>
        <v>0</v>
      </c>
      <c r="I440" s="177">
        <f t="shared" si="53"/>
        <v>0</v>
      </c>
      <c r="J440" s="173"/>
      <c r="K440" s="173"/>
      <c r="L440" s="173"/>
      <c r="M440" s="173"/>
      <c r="N440" s="173"/>
      <c r="O440" s="173"/>
      <c r="P440" s="173"/>
      <c r="Q440" s="173"/>
      <c r="R440" s="173"/>
      <c r="S440" s="173"/>
      <c r="T440" s="173"/>
      <c r="U440" s="173"/>
      <c r="V440" s="173"/>
      <c r="W440" s="173"/>
    </row>
    <row r="441" spans="2:23" x14ac:dyDescent="0.35">
      <c r="B441" s="170">
        <f t="shared" si="51"/>
        <v>0</v>
      </c>
      <c r="C441" s="188">
        <f t="shared" si="48"/>
        <v>0</v>
      </c>
      <c r="D441" s="189">
        <f t="shared" si="49"/>
        <v>0</v>
      </c>
      <c r="E441" s="192">
        <f t="shared" si="54"/>
        <v>0</v>
      </c>
      <c r="F441" s="268">
        <f t="shared" si="50"/>
        <v>0</v>
      </c>
      <c r="G441" s="268"/>
      <c r="H441" s="161">
        <f t="shared" si="52"/>
        <v>0</v>
      </c>
      <c r="I441" s="177">
        <f t="shared" si="53"/>
        <v>0</v>
      </c>
      <c r="J441" s="173"/>
      <c r="K441" s="173"/>
      <c r="L441" s="173"/>
      <c r="M441" s="173"/>
      <c r="N441" s="173"/>
      <c r="O441" s="173"/>
      <c r="P441" s="173"/>
      <c r="Q441" s="173"/>
      <c r="R441" s="173"/>
      <c r="S441" s="173"/>
      <c r="T441" s="173"/>
      <c r="U441" s="173"/>
      <c r="V441" s="173"/>
      <c r="W441" s="173"/>
    </row>
    <row r="442" spans="2:23" x14ac:dyDescent="0.35">
      <c r="B442" s="170">
        <f t="shared" si="51"/>
        <v>0</v>
      </c>
      <c r="C442" s="188">
        <f t="shared" si="48"/>
        <v>0</v>
      </c>
      <c r="D442" s="189">
        <f t="shared" si="49"/>
        <v>0</v>
      </c>
      <c r="E442" s="192">
        <f t="shared" si="54"/>
        <v>0</v>
      </c>
      <c r="F442" s="268">
        <f t="shared" si="50"/>
        <v>0</v>
      </c>
      <c r="G442" s="268"/>
      <c r="H442" s="161">
        <f t="shared" si="52"/>
        <v>0</v>
      </c>
      <c r="I442" s="177">
        <f t="shared" si="53"/>
        <v>0</v>
      </c>
      <c r="J442" s="173"/>
      <c r="K442" s="173"/>
      <c r="L442" s="173"/>
      <c r="M442" s="173"/>
      <c r="N442" s="173"/>
      <c r="O442" s="173"/>
      <c r="P442" s="173"/>
      <c r="Q442" s="173"/>
      <c r="R442" s="173"/>
      <c r="S442" s="173"/>
      <c r="T442" s="173"/>
      <c r="U442" s="173"/>
      <c r="V442" s="173"/>
      <c r="W442" s="173"/>
    </row>
    <row r="443" spans="2:23" x14ac:dyDescent="0.35">
      <c r="B443" s="170">
        <f t="shared" si="51"/>
        <v>0</v>
      </c>
      <c r="C443" s="188">
        <f t="shared" si="48"/>
        <v>0</v>
      </c>
      <c r="D443" s="189">
        <f t="shared" si="49"/>
        <v>0</v>
      </c>
      <c r="E443" s="192">
        <f t="shared" si="54"/>
        <v>0</v>
      </c>
      <c r="F443" s="268">
        <f t="shared" si="50"/>
        <v>0</v>
      </c>
      <c r="G443" s="268"/>
      <c r="H443" s="161">
        <f t="shared" si="52"/>
        <v>0</v>
      </c>
      <c r="I443" s="177">
        <f t="shared" si="53"/>
        <v>0</v>
      </c>
      <c r="J443" s="173"/>
      <c r="K443" s="173"/>
      <c r="L443" s="173"/>
      <c r="M443" s="173"/>
      <c r="N443" s="173"/>
      <c r="O443" s="173"/>
      <c r="P443" s="173"/>
      <c r="Q443" s="173"/>
      <c r="R443" s="173"/>
      <c r="S443" s="173"/>
      <c r="T443" s="173"/>
      <c r="U443" s="173"/>
      <c r="V443" s="173"/>
      <c r="W443" s="173"/>
    </row>
    <row r="444" spans="2:23" x14ac:dyDescent="0.35">
      <c r="B444" s="170">
        <f t="shared" si="51"/>
        <v>0</v>
      </c>
      <c r="C444" s="188">
        <f t="shared" si="48"/>
        <v>0</v>
      </c>
      <c r="D444" s="189">
        <f t="shared" si="49"/>
        <v>0</v>
      </c>
      <c r="E444" s="192">
        <f t="shared" si="54"/>
        <v>0</v>
      </c>
      <c r="F444" s="268">
        <f t="shared" si="50"/>
        <v>0</v>
      </c>
      <c r="G444" s="268"/>
      <c r="H444" s="161">
        <f t="shared" si="52"/>
        <v>0</v>
      </c>
      <c r="I444" s="177">
        <f t="shared" si="53"/>
        <v>0</v>
      </c>
      <c r="J444" s="173"/>
      <c r="K444" s="173"/>
      <c r="L444" s="173"/>
      <c r="M444" s="173"/>
      <c r="N444" s="173"/>
      <c r="O444" s="173"/>
      <c r="P444" s="173"/>
      <c r="Q444" s="173"/>
      <c r="R444" s="173"/>
      <c r="S444" s="173"/>
      <c r="T444" s="173"/>
      <c r="U444" s="173"/>
      <c r="V444" s="173"/>
      <c r="W444" s="173"/>
    </row>
    <row r="445" spans="2:23" x14ac:dyDescent="0.35">
      <c r="B445" s="170">
        <f t="shared" si="51"/>
        <v>0</v>
      </c>
      <c r="C445" s="188">
        <f t="shared" si="48"/>
        <v>0</v>
      </c>
      <c r="D445" s="189">
        <f t="shared" si="49"/>
        <v>0</v>
      </c>
      <c r="E445" s="192">
        <f t="shared" si="54"/>
        <v>0</v>
      </c>
      <c r="F445" s="268">
        <f t="shared" si="50"/>
        <v>0</v>
      </c>
      <c r="G445" s="268"/>
      <c r="H445" s="161">
        <f t="shared" si="52"/>
        <v>0</v>
      </c>
      <c r="I445" s="177">
        <f t="shared" si="53"/>
        <v>0</v>
      </c>
      <c r="J445" s="173"/>
      <c r="K445" s="173"/>
      <c r="L445" s="173"/>
      <c r="M445" s="173"/>
      <c r="N445" s="173"/>
      <c r="O445" s="173"/>
      <c r="P445" s="173"/>
      <c r="Q445" s="173"/>
      <c r="R445" s="173"/>
      <c r="S445" s="173"/>
      <c r="T445" s="173"/>
      <c r="U445" s="173"/>
      <c r="V445" s="173"/>
      <c r="W445" s="173"/>
    </row>
    <row r="446" spans="2:23" x14ac:dyDescent="0.35">
      <c r="B446" s="170">
        <f t="shared" si="51"/>
        <v>0</v>
      </c>
      <c r="C446" s="188">
        <f t="shared" si="48"/>
        <v>0</v>
      </c>
      <c r="D446" s="189">
        <f t="shared" si="49"/>
        <v>0</v>
      </c>
      <c r="E446" s="192">
        <f t="shared" si="54"/>
        <v>0</v>
      </c>
      <c r="F446" s="268">
        <f t="shared" si="50"/>
        <v>0</v>
      </c>
      <c r="G446" s="268"/>
      <c r="H446" s="161">
        <f t="shared" si="52"/>
        <v>0</v>
      </c>
      <c r="I446" s="177">
        <f t="shared" si="53"/>
        <v>0</v>
      </c>
      <c r="J446" s="173"/>
      <c r="K446" s="173"/>
      <c r="L446" s="173"/>
      <c r="M446" s="173"/>
      <c r="N446" s="173"/>
      <c r="O446" s="173"/>
      <c r="P446" s="173"/>
      <c r="Q446" s="173"/>
      <c r="R446" s="173"/>
      <c r="S446" s="173"/>
      <c r="T446" s="173"/>
      <c r="U446" s="173"/>
      <c r="V446" s="173"/>
      <c r="W446" s="173"/>
    </row>
    <row r="447" spans="2:23" x14ac:dyDescent="0.35">
      <c r="B447" s="170">
        <f t="shared" si="51"/>
        <v>0</v>
      </c>
      <c r="C447" s="188">
        <f t="shared" si="48"/>
        <v>0</v>
      </c>
      <c r="D447" s="189">
        <f t="shared" si="49"/>
        <v>0</v>
      </c>
      <c r="E447" s="192">
        <f t="shared" si="54"/>
        <v>0</v>
      </c>
      <c r="F447" s="268">
        <f t="shared" si="50"/>
        <v>0</v>
      </c>
      <c r="G447" s="268"/>
      <c r="H447" s="161">
        <f t="shared" si="52"/>
        <v>0</v>
      </c>
      <c r="I447" s="177">
        <f t="shared" si="53"/>
        <v>0</v>
      </c>
      <c r="J447" s="173"/>
      <c r="K447" s="173"/>
      <c r="L447" s="173"/>
      <c r="M447" s="173"/>
      <c r="N447" s="173"/>
      <c r="O447" s="173"/>
      <c r="P447" s="173"/>
      <c r="Q447" s="173"/>
      <c r="R447" s="173"/>
      <c r="S447" s="173"/>
      <c r="T447" s="173"/>
      <c r="U447" s="173"/>
      <c r="V447" s="173"/>
      <c r="W447" s="173"/>
    </row>
    <row r="448" spans="2:23" x14ac:dyDescent="0.35">
      <c r="B448" s="170">
        <f t="shared" si="51"/>
        <v>0</v>
      </c>
      <c r="C448" s="188">
        <f t="shared" si="48"/>
        <v>0</v>
      </c>
      <c r="D448" s="189">
        <f t="shared" si="49"/>
        <v>0</v>
      </c>
      <c r="E448" s="192">
        <f t="shared" si="54"/>
        <v>0</v>
      </c>
      <c r="F448" s="268">
        <f t="shared" si="50"/>
        <v>0</v>
      </c>
      <c r="G448" s="268"/>
      <c r="H448" s="161">
        <f t="shared" si="52"/>
        <v>0</v>
      </c>
      <c r="I448" s="177">
        <f t="shared" si="53"/>
        <v>0</v>
      </c>
      <c r="J448" s="173"/>
      <c r="K448" s="173"/>
      <c r="L448" s="173"/>
      <c r="M448" s="173"/>
      <c r="N448" s="173"/>
      <c r="O448" s="173"/>
      <c r="P448" s="173"/>
      <c r="Q448" s="173"/>
      <c r="R448" s="173"/>
      <c r="S448" s="173"/>
      <c r="T448" s="173"/>
      <c r="U448" s="173"/>
      <c r="V448" s="173"/>
      <c r="W448" s="173"/>
    </row>
    <row r="449" spans="2:23" x14ac:dyDescent="0.35">
      <c r="B449" s="170">
        <f t="shared" si="51"/>
        <v>0</v>
      </c>
      <c r="C449" s="188">
        <f t="shared" si="48"/>
        <v>0</v>
      </c>
      <c r="D449" s="189">
        <f t="shared" si="49"/>
        <v>0</v>
      </c>
      <c r="E449" s="192">
        <f t="shared" si="54"/>
        <v>0</v>
      </c>
      <c r="F449" s="268">
        <f t="shared" si="50"/>
        <v>0</v>
      </c>
      <c r="G449" s="268"/>
      <c r="H449" s="161">
        <f t="shared" si="52"/>
        <v>0</v>
      </c>
      <c r="I449" s="177">
        <f t="shared" si="53"/>
        <v>0</v>
      </c>
      <c r="J449" s="173"/>
      <c r="K449" s="173"/>
      <c r="L449" s="173"/>
      <c r="M449" s="173"/>
      <c r="N449" s="173"/>
      <c r="O449" s="173"/>
      <c r="P449" s="173"/>
      <c r="Q449" s="173"/>
      <c r="R449" s="173"/>
      <c r="S449" s="173"/>
      <c r="T449" s="173"/>
      <c r="U449" s="173"/>
      <c r="V449" s="173"/>
      <c r="W449" s="173"/>
    </row>
    <row r="450" spans="2:23" x14ac:dyDescent="0.35">
      <c r="B450" s="170">
        <f t="shared" si="51"/>
        <v>0</v>
      </c>
      <c r="C450" s="188">
        <f t="shared" si="48"/>
        <v>0</v>
      </c>
      <c r="D450" s="189">
        <f t="shared" si="49"/>
        <v>0</v>
      </c>
      <c r="E450" s="192">
        <f t="shared" si="54"/>
        <v>0</v>
      </c>
      <c r="F450" s="268">
        <f t="shared" si="50"/>
        <v>0</v>
      </c>
      <c r="G450" s="268"/>
      <c r="H450" s="161">
        <f t="shared" si="52"/>
        <v>0</v>
      </c>
      <c r="I450" s="177">
        <f t="shared" si="53"/>
        <v>0</v>
      </c>
      <c r="J450" s="173"/>
      <c r="K450" s="173"/>
      <c r="L450" s="173"/>
      <c r="M450" s="173"/>
      <c r="N450" s="173"/>
      <c r="O450" s="173"/>
      <c r="P450" s="173"/>
      <c r="Q450" s="173"/>
      <c r="R450" s="173"/>
      <c r="S450" s="173"/>
      <c r="T450" s="173"/>
      <c r="U450" s="173"/>
      <c r="V450" s="173"/>
      <c r="W450" s="173"/>
    </row>
    <row r="451" spans="2:23" x14ac:dyDescent="0.35">
      <c r="B451" s="170">
        <f t="shared" si="51"/>
        <v>0</v>
      </c>
      <c r="C451" s="188">
        <f t="shared" si="48"/>
        <v>0</v>
      </c>
      <c r="D451" s="189">
        <f t="shared" si="49"/>
        <v>0</v>
      </c>
      <c r="E451" s="192">
        <f t="shared" si="54"/>
        <v>0</v>
      </c>
      <c r="F451" s="268">
        <f t="shared" si="50"/>
        <v>0</v>
      </c>
      <c r="G451" s="268"/>
      <c r="H451" s="161">
        <f t="shared" si="52"/>
        <v>0</v>
      </c>
      <c r="I451" s="177">
        <f t="shared" si="53"/>
        <v>0</v>
      </c>
      <c r="J451" s="173"/>
      <c r="K451" s="173"/>
      <c r="L451" s="173"/>
      <c r="M451" s="173"/>
      <c r="N451" s="173"/>
      <c r="O451" s="173"/>
      <c r="P451" s="173"/>
      <c r="Q451" s="173"/>
      <c r="R451" s="173"/>
      <c r="S451" s="173"/>
      <c r="T451" s="173"/>
      <c r="U451" s="173"/>
      <c r="V451" s="173"/>
      <c r="W451" s="173"/>
    </row>
    <row r="452" spans="2:23" x14ac:dyDescent="0.35">
      <c r="B452" s="170">
        <f t="shared" si="51"/>
        <v>0</v>
      </c>
      <c r="C452" s="188">
        <f t="shared" si="48"/>
        <v>0</v>
      </c>
      <c r="D452" s="189">
        <f t="shared" si="49"/>
        <v>0</v>
      </c>
      <c r="E452" s="192">
        <f t="shared" si="54"/>
        <v>0</v>
      </c>
      <c r="F452" s="268">
        <f t="shared" si="50"/>
        <v>0</v>
      </c>
      <c r="G452" s="268"/>
      <c r="H452" s="161">
        <f t="shared" si="52"/>
        <v>0</v>
      </c>
      <c r="I452" s="177">
        <f t="shared" si="53"/>
        <v>0</v>
      </c>
      <c r="J452" s="173"/>
      <c r="K452" s="173"/>
      <c r="L452" s="173"/>
      <c r="M452" s="173"/>
      <c r="N452" s="173"/>
      <c r="O452" s="173"/>
      <c r="P452" s="173"/>
      <c r="Q452" s="173"/>
      <c r="R452" s="173"/>
      <c r="S452" s="173"/>
      <c r="T452" s="173"/>
      <c r="U452" s="173"/>
      <c r="V452" s="173"/>
      <c r="W452" s="173"/>
    </row>
    <row r="453" spans="2:23" x14ac:dyDescent="0.35">
      <c r="B453" s="170">
        <f t="shared" si="51"/>
        <v>0</v>
      </c>
      <c r="C453" s="188">
        <f t="shared" si="48"/>
        <v>0</v>
      </c>
      <c r="D453" s="189">
        <f t="shared" si="49"/>
        <v>0</v>
      </c>
      <c r="E453" s="192">
        <f t="shared" si="54"/>
        <v>0</v>
      </c>
      <c r="F453" s="268">
        <f t="shared" si="50"/>
        <v>0</v>
      </c>
      <c r="G453" s="268"/>
      <c r="H453" s="161">
        <f t="shared" si="52"/>
        <v>0</v>
      </c>
      <c r="I453" s="177">
        <f t="shared" si="53"/>
        <v>0</v>
      </c>
      <c r="J453" s="173"/>
      <c r="K453" s="173"/>
      <c r="L453" s="173"/>
      <c r="M453" s="173"/>
      <c r="N453" s="173"/>
      <c r="O453" s="173"/>
      <c r="P453" s="173"/>
      <c r="Q453" s="173"/>
      <c r="R453" s="173"/>
      <c r="S453" s="173"/>
      <c r="T453" s="173"/>
      <c r="U453" s="173"/>
      <c r="V453" s="173"/>
      <c r="W453" s="173"/>
    </row>
    <row r="454" spans="2:23" x14ac:dyDescent="0.35">
      <c r="B454" s="170">
        <f t="shared" si="51"/>
        <v>0</v>
      </c>
      <c r="C454" s="188">
        <f t="shared" si="48"/>
        <v>0</v>
      </c>
      <c r="D454" s="189">
        <f t="shared" si="49"/>
        <v>0</v>
      </c>
      <c r="E454" s="192">
        <f t="shared" si="54"/>
        <v>0</v>
      </c>
      <c r="F454" s="268">
        <f t="shared" si="50"/>
        <v>0</v>
      </c>
      <c r="G454" s="268"/>
      <c r="H454" s="161">
        <f t="shared" si="52"/>
        <v>0</v>
      </c>
      <c r="I454" s="177">
        <f t="shared" si="53"/>
        <v>0</v>
      </c>
      <c r="J454" s="173"/>
      <c r="K454" s="173"/>
      <c r="L454" s="173"/>
      <c r="M454" s="173"/>
      <c r="N454" s="173"/>
      <c r="O454" s="173"/>
      <c r="P454" s="173"/>
      <c r="Q454" s="173"/>
      <c r="R454" s="173"/>
      <c r="S454" s="173"/>
      <c r="T454" s="173"/>
      <c r="U454" s="173"/>
      <c r="V454" s="173"/>
      <c r="W454" s="173"/>
    </row>
    <row r="455" spans="2:23" x14ac:dyDescent="0.35">
      <c r="B455" s="170">
        <f t="shared" si="51"/>
        <v>0</v>
      </c>
      <c r="C455" s="188">
        <f t="shared" si="48"/>
        <v>0</v>
      </c>
      <c r="D455" s="189">
        <f t="shared" si="49"/>
        <v>0</v>
      </c>
      <c r="E455" s="192">
        <f t="shared" si="54"/>
        <v>0</v>
      </c>
      <c r="F455" s="268">
        <f t="shared" si="50"/>
        <v>0</v>
      </c>
      <c r="G455" s="268"/>
      <c r="H455" s="161">
        <f t="shared" si="52"/>
        <v>0</v>
      </c>
      <c r="I455" s="177">
        <f t="shared" si="53"/>
        <v>0</v>
      </c>
      <c r="J455" s="173"/>
      <c r="K455" s="173"/>
      <c r="L455" s="173"/>
      <c r="M455" s="173"/>
      <c r="N455" s="173"/>
      <c r="O455" s="173"/>
      <c r="P455" s="173"/>
      <c r="Q455" s="173"/>
      <c r="R455" s="173"/>
      <c r="S455" s="173"/>
      <c r="T455" s="173"/>
      <c r="U455" s="173"/>
      <c r="V455" s="173"/>
      <c r="W455" s="173"/>
    </row>
    <row r="456" spans="2:23" x14ac:dyDescent="0.35">
      <c r="B456" s="170">
        <f t="shared" si="51"/>
        <v>0</v>
      </c>
      <c r="C456" s="188">
        <f t="shared" si="48"/>
        <v>0</v>
      </c>
      <c r="D456" s="189">
        <f t="shared" si="49"/>
        <v>0</v>
      </c>
      <c r="E456" s="192">
        <f t="shared" si="54"/>
        <v>0</v>
      </c>
      <c r="F456" s="268">
        <f t="shared" si="50"/>
        <v>0</v>
      </c>
      <c r="G456" s="268"/>
      <c r="H456" s="161">
        <f t="shared" si="52"/>
        <v>0</v>
      </c>
      <c r="I456" s="177">
        <f t="shared" si="53"/>
        <v>0</v>
      </c>
      <c r="J456" s="173"/>
      <c r="K456" s="173"/>
      <c r="L456" s="173"/>
      <c r="M456" s="173"/>
      <c r="N456" s="173"/>
      <c r="O456" s="173"/>
      <c r="P456" s="173"/>
      <c r="Q456" s="173"/>
      <c r="R456" s="173"/>
      <c r="S456" s="173"/>
      <c r="T456" s="173"/>
      <c r="U456" s="173"/>
      <c r="V456" s="173"/>
      <c r="W456" s="173"/>
    </row>
    <row r="457" spans="2:23" x14ac:dyDescent="0.35">
      <c r="B457" s="170">
        <f t="shared" si="51"/>
        <v>0</v>
      </c>
      <c r="C457" s="188">
        <f t="shared" si="48"/>
        <v>0</v>
      </c>
      <c r="D457" s="189">
        <f t="shared" si="49"/>
        <v>0</v>
      </c>
      <c r="E457" s="192">
        <f t="shared" si="54"/>
        <v>0</v>
      </c>
      <c r="F457" s="268">
        <f t="shared" si="50"/>
        <v>0</v>
      </c>
      <c r="G457" s="268"/>
      <c r="H457" s="161">
        <f t="shared" si="52"/>
        <v>0</v>
      </c>
      <c r="I457" s="177">
        <f t="shared" si="53"/>
        <v>0</v>
      </c>
      <c r="J457" s="173"/>
      <c r="K457" s="173"/>
      <c r="L457" s="173"/>
      <c r="M457" s="173"/>
      <c r="N457" s="173"/>
      <c r="O457" s="173"/>
      <c r="P457" s="173"/>
      <c r="Q457" s="173"/>
      <c r="R457" s="173"/>
      <c r="S457" s="173"/>
      <c r="T457" s="173"/>
      <c r="U457" s="173"/>
      <c r="V457" s="173"/>
      <c r="W457" s="173"/>
    </row>
    <row r="458" spans="2:23" x14ac:dyDescent="0.35">
      <c r="B458" s="170">
        <f t="shared" si="51"/>
        <v>0</v>
      </c>
      <c r="C458" s="188">
        <f t="shared" si="48"/>
        <v>0</v>
      </c>
      <c r="D458" s="189">
        <f t="shared" si="49"/>
        <v>0</v>
      </c>
      <c r="E458" s="192">
        <f t="shared" si="54"/>
        <v>0</v>
      </c>
      <c r="F458" s="268">
        <f t="shared" si="50"/>
        <v>0</v>
      </c>
      <c r="G458" s="268"/>
      <c r="H458" s="161">
        <f t="shared" si="52"/>
        <v>0</v>
      </c>
      <c r="I458" s="177">
        <f t="shared" si="53"/>
        <v>0</v>
      </c>
      <c r="J458" s="173"/>
      <c r="K458" s="173"/>
      <c r="L458" s="173"/>
      <c r="M458" s="173"/>
      <c r="N458" s="173"/>
      <c r="O458" s="173"/>
      <c r="P458" s="173"/>
      <c r="Q458" s="173"/>
      <c r="R458" s="173"/>
      <c r="S458" s="173"/>
      <c r="T458" s="173"/>
      <c r="U458" s="173"/>
      <c r="V458" s="173"/>
      <c r="W458" s="173"/>
    </row>
    <row r="459" spans="2:23" x14ac:dyDescent="0.35">
      <c r="B459" s="170">
        <f t="shared" si="51"/>
        <v>0</v>
      </c>
      <c r="C459" s="188">
        <f t="shared" si="48"/>
        <v>0</v>
      </c>
      <c r="D459" s="189">
        <f t="shared" si="49"/>
        <v>0</v>
      </c>
      <c r="E459" s="192">
        <f t="shared" si="54"/>
        <v>0</v>
      </c>
      <c r="F459" s="268">
        <f t="shared" si="50"/>
        <v>0</v>
      </c>
      <c r="G459" s="268"/>
      <c r="H459" s="161">
        <f t="shared" si="52"/>
        <v>0</v>
      </c>
      <c r="I459" s="177">
        <f t="shared" si="53"/>
        <v>0</v>
      </c>
      <c r="J459" s="173"/>
      <c r="K459" s="173"/>
      <c r="L459" s="173"/>
      <c r="M459" s="173"/>
      <c r="N459" s="173"/>
      <c r="O459" s="173"/>
      <c r="P459" s="173"/>
      <c r="Q459" s="173"/>
      <c r="R459" s="173"/>
      <c r="S459" s="173"/>
      <c r="T459" s="173"/>
      <c r="U459" s="173"/>
      <c r="V459" s="173"/>
      <c r="W459" s="173"/>
    </row>
    <row r="460" spans="2:23" x14ac:dyDescent="0.35">
      <c r="B460" s="170">
        <f t="shared" si="51"/>
        <v>0</v>
      </c>
      <c r="C460" s="188">
        <f t="shared" si="48"/>
        <v>0</v>
      </c>
      <c r="D460" s="189">
        <f t="shared" si="49"/>
        <v>0</v>
      </c>
      <c r="E460" s="192">
        <f t="shared" si="54"/>
        <v>0</v>
      </c>
      <c r="F460" s="268">
        <f t="shared" si="50"/>
        <v>0</v>
      </c>
      <c r="G460" s="268"/>
      <c r="H460" s="161">
        <f t="shared" si="52"/>
        <v>0</v>
      </c>
      <c r="I460" s="177">
        <f t="shared" si="53"/>
        <v>0</v>
      </c>
      <c r="J460" s="173"/>
      <c r="K460" s="173"/>
      <c r="L460" s="173"/>
      <c r="M460" s="173"/>
      <c r="N460" s="173"/>
      <c r="O460" s="173"/>
      <c r="P460" s="173"/>
      <c r="Q460" s="173"/>
      <c r="R460" s="173"/>
      <c r="S460" s="173"/>
      <c r="T460" s="173"/>
      <c r="U460" s="173"/>
      <c r="V460" s="173"/>
      <c r="W460" s="173"/>
    </row>
    <row r="461" spans="2:23" x14ac:dyDescent="0.35">
      <c r="B461" s="170">
        <f t="shared" si="51"/>
        <v>0</v>
      </c>
      <c r="C461" s="188">
        <f t="shared" si="48"/>
        <v>0</v>
      </c>
      <c r="D461" s="189">
        <f t="shared" si="49"/>
        <v>0</v>
      </c>
      <c r="E461" s="192">
        <f t="shared" si="54"/>
        <v>0</v>
      </c>
      <c r="F461" s="268">
        <f t="shared" si="50"/>
        <v>0</v>
      </c>
      <c r="G461" s="268"/>
      <c r="H461" s="161">
        <f t="shared" si="52"/>
        <v>0</v>
      </c>
      <c r="I461" s="177">
        <f t="shared" si="53"/>
        <v>0</v>
      </c>
      <c r="J461" s="173"/>
      <c r="K461" s="173"/>
      <c r="L461" s="173"/>
      <c r="M461" s="173"/>
      <c r="N461" s="173"/>
      <c r="O461" s="173"/>
      <c r="P461" s="173"/>
      <c r="Q461" s="173"/>
      <c r="R461" s="173"/>
      <c r="S461" s="173"/>
      <c r="T461" s="173"/>
      <c r="U461" s="173"/>
      <c r="V461" s="173"/>
      <c r="W461" s="173"/>
    </row>
    <row r="462" spans="2:23" x14ac:dyDescent="0.35">
      <c r="B462" s="170">
        <f t="shared" si="51"/>
        <v>0</v>
      </c>
      <c r="C462" s="188">
        <f t="shared" si="48"/>
        <v>0</v>
      </c>
      <c r="D462" s="189">
        <f t="shared" si="49"/>
        <v>0</v>
      </c>
      <c r="E462" s="192">
        <f t="shared" si="54"/>
        <v>0</v>
      </c>
      <c r="F462" s="268">
        <f t="shared" si="50"/>
        <v>0</v>
      </c>
      <c r="G462" s="268"/>
      <c r="H462" s="161">
        <f t="shared" si="52"/>
        <v>0</v>
      </c>
      <c r="I462" s="177">
        <f t="shared" si="53"/>
        <v>0</v>
      </c>
      <c r="J462" s="173"/>
      <c r="K462" s="173"/>
      <c r="L462" s="173"/>
      <c r="M462" s="173"/>
      <c r="N462" s="173"/>
      <c r="O462" s="173"/>
      <c r="P462" s="173"/>
      <c r="Q462" s="173"/>
      <c r="R462" s="173"/>
      <c r="S462" s="173"/>
      <c r="T462" s="173"/>
      <c r="U462" s="173"/>
      <c r="V462" s="173"/>
      <c r="W462" s="173"/>
    </row>
    <row r="463" spans="2:23" x14ac:dyDescent="0.35">
      <c r="B463" s="170">
        <f t="shared" si="51"/>
        <v>0</v>
      </c>
      <c r="C463" s="188">
        <f t="shared" si="48"/>
        <v>0</v>
      </c>
      <c r="D463" s="189">
        <f t="shared" si="49"/>
        <v>0</v>
      </c>
      <c r="E463" s="192">
        <f t="shared" si="54"/>
        <v>0</v>
      </c>
      <c r="F463" s="268">
        <f t="shared" si="50"/>
        <v>0</v>
      </c>
      <c r="G463" s="268"/>
      <c r="H463" s="161">
        <f t="shared" si="52"/>
        <v>0</v>
      </c>
      <c r="I463" s="177">
        <f t="shared" si="53"/>
        <v>0</v>
      </c>
      <c r="J463" s="173"/>
      <c r="K463" s="173"/>
      <c r="L463" s="173"/>
      <c r="M463" s="173"/>
      <c r="N463" s="173"/>
      <c r="O463" s="173"/>
      <c r="P463" s="173"/>
      <c r="Q463" s="173"/>
      <c r="R463" s="173"/>
      <c r="S463" s="173"/>
      <c r="T463" s="173"/>
      <c r="U463" s="173"/>
      <c r="V463" s="173"/>
      <c r="W463" s="173"/>
    </row>
    <row r="464" spans="2:23" x14ac:dyDescent="0.35">
      <c r="B464" s="170">
        <f t="shared" si="51"/>
        <v>0</v>
      </c>
      <c r="C464" s="188">
        <f t="shared" si="48"/>
        <v>0</v>
      </c>
      <c r="D464" s="189">
        <f t="shared" si="49"/>
        <v>0</v>
      </c>
      <c r="E464" s="192">
        <f t="shared" si="54"/>
        <v>0</v>
      </c>
      <c r="F464" s="268">
        <f t="shared" si="50"/>
        <v>0</v>
      </c>
      <c r="G464" s="268"/>
      <c r="H464" s="161">
        <f t="shared" si="52"/>
        <v>0</v>
      </c>
      <c r="I464" s="177">
        <f t="shared" si="53"/>
        <v>0</v>
      </c>
      <c r="J464" s="173"/>
      <c r="K464" s="173"/>
      <c r="L464" s="173"/>
      <c r="M464" s="173"/>
      <c r="N464" s="173"/>
      <c r="O464" s="173"/>
      <c r="P464" s="173"/>
      <c r="Q464" s="173"/>
      <c r="R464" s="173"/>
      <c r="S464" s="173"/>
      <c r="T464" s="173"/>
      <c r="U464" s="173"/>
      <c r="V464" s="173"/>
      <c r="W464" s="173"/>
    </row>
    <row r="465" spans="2:23" x14ac:dyDescent="0.35">
      <c r="B465" s="170">
        <f t="shared" si="51"/>
        <v>0</v>
      </c>
      <c r="C465" s="188">
        <f t="shared" si="48"/>
        <v>0</v>
      </c>
      <c r="D465" s="189">
        <f t="shared" si="49"/>
        <v>0</v>
      </c>
      <c r="E465" s="192">
        <f t="shared" si="54"/>
        <v>0</v>
      </c>
      <c r="F465" s="268">
        <f t="shared" si="50"/>
        <v>0</v>
      </c>
      <c r="G465" s="268"/>
      <c r="H465" s="161">
        <f t="shared" si="52"/>
        <v>0</v>
      </c>
      <c r="I465" s="177">
        <f t="shared" si="53"/>
        <v>0</v>
      </c>
      <c r="J465" s="173"/>
      <c r="K465" s="173"/>
      <c r="L465" s="173"/>
      <c r="M465" s="173"/>
      <c r="N465" s="173"/>
      <c r="O465" s="173"/>
      <c r="P465" s="173"/>
      <c r="Q465" s="173"/>
      <c r="R465" s="173"/>
      <c r="S465" s="173"/>
      <c r="T465" s="173"/>
      <c r="U465" s="173"/>
      <c r="V465" s="173"/>
      <c r="W465" s="173"/>
    </row>
    <row r="466" spans="2:23" x14ac:dyDescent="0.35">
      <c r="B466" s="170">
        <f t="shared" si="51"/>
        <v>0</v>
      </c>
      <c r="C466" s="188">
        <f t="shared" si="48"/>
        <v>0</v>
      </c>
      <c r="D466" s="189">
        <f t="shared" si="49"/>
        <v>0</v>
      </c>
      <c r="E466" s="192">
        <f t="shared" si="54"/>
        <v>0</v>
      </c>
      <c r="F466" s="268">
        <f t="shared" si="50"/>
        <v>0</v>
      </c>
      <c r="G466" s="268"/>
      <c r="H466" s="161">
        <f t="shared" si="52"/>
        <v>0</v>
      </c>
      <c r="I466" s="177">
        <f t="shared" si="53"/>
        <v>0</v>
      </c>
      <c r="J466" s="173"/>
      <c r="K466" s="173"/>
      <c r="L466" s="173"/>
      <c r="M466" s="173"/>
      <c r="N466" s="173"/>
      <c r="O466" s="173"/>
      <c r="P466" s="173"/>
      <c r="Q466" s="173"/>
      <c r="R466" s="173"/>
      <c r="S466" s="173"/>
      <c r="T466" s="173"/>
      <c r="U466" s="173"/>
      <c r="V466" s="173"/>
      <c r="W466" s="173"/>
    </row>
    <row r="467" spans="2:23" x14ac:dyDescent="0.35">
      <c r="B467" s="170">
        <f t="shared" si="51"/>
        <v>0</v>
      </c>
      <c r="C467" s="188">
        <f t="shared" si="48"/>
        <v>0</v>
      </c>
      <c r="D467" s="189">
        <f t="shared" si="49"/>
        <v>0</v>
      </c>
      <c r="E467" s="192">
        <f t="shared" si="54"/>
        <v>0</v>
      </c>
      <c r="F467" s="268">
        <f t="shared" si="50"/>
        <v>0</v>
      </c>
      <c r="G467" s="268"/>
      <c r="H467" s="161">
        <f t="shared" si="52"/>
        <v>0</v>
      </c>
      <c r="I467" s="177">
        <f t="shared" si="53"/>
        <v>0</v>
      </c>
      <c r="J467" s="173"/>
      <c r="K467" s="173"/>
      <c r="L467" s="173"/>
      <c r="M467" s="173"/>
      <c r="N467" s="173"/>
      <c r="O467" s="173"/>
      <c r="P467" s="173"/>
      <c r="Q467" s="173"/>
      <c r="R467" s="173"/>
      <c r="S467" s="173"/>
      <c r="T467" s="173"/>
      <c r="U467" s="173"/>
      <c r="V467" s="173"/>
      <c r="W467" s="173"/>
    </row>
    <row r="468" spans="2:23" x14ac:dyDescent="0.35">
      <c r="B468" s="170">
        <f t="shared" si="51"/>
        <v>0</v>
      </c>
      <c r="C468" s="188">
        <f t="shared" si="48"/>
        <v>0</v>
      </c>
      <c r="D468" s="189">
        <f t="shared" si="49"/>
        <v>0</v>
      </c>
      <c r="E468" s="192">
        <f t="shared" si="54"/>
        <v>0</v>
      </c>
      <c r="F468" s="268">
        <f t="shared" si="50"/>
        <v>0</v>
      </c>
      <c r="G468" s="268"/>
      <c r="H468" s="161">
        <f t="shared" si="52"/>
        <v>0</v>
      </c>
      <c r="I468" s="177">
        <f t="shared" si="53"/>
        <v>0</v>
      </c>
      <c r="J468" s="173"/>
      <c r="K468" s="173"/>
      <c r="L468" s="173"/>
      <c r="M468" s="173"/>
      <c r="N468" s="173"/>
      <c r="O468" s="173"/>
      <c r="P468" s="173"/>
      <c r="Q468" s="173"/>
      <c r="R468" s="173"/>
      <c r="S468" s="173"/>
      <c r="T468" s="173"/>
      <c r="U468" s="173"/>
      <c r="V468" s="173"/>
      <c r="W468" s="173"/>
    </row>
    <row r="469" spans="2:23" x14ac:dyDescent="0.35">
      <c r="B469" s="170">
        <f t="shared" si="51"/>
        <v>0</v>
      </c>
      <c r="C469" s="188">
        <f t="shared" si="48"/>
        <v>0</v>
      </c>
      <c r="D469" s="189">
        <f t="shared" si="49"/>
        <v>0</v>
      </c>
      <c r="E469" s="192">
        <f t="shared" si="54"/>
        <v>0</v>
      </c>
      <c r="F469" s="268">
        <f t="shared" si="50"/>
        <v>0</v>
      </c>
      <c r="G469" s="268"/>
      <c r="H469" s="161">
        <f t="shared" si="52"/>
        <v>0</v>
      </c>
      <c r="I469" s="177">
        <f t="shared" si="53"/>
        <v>0</v>
      </c>
      <c r="J469" s="173"/>
      <c r="K469" s="173"/>
      <c r="L469" s="173"/>
      <c r="M469" s="173"/>
      <c r="N469" s="173"/>
      <c r="O469" s="173"/>
      <c r="P469" s="173"/>
      <c r="Q469" s="173"/>
      <c r="R469" s="173"/>
      <c r="S469" s="173"/>
      <c r="T469" s="173"/>
      <c r="U469" s="173"/>
      <c r="V469" s="173"/>
      <c r="W469" s="173"/>
    </row>
    <row r="470" spans="2:23" x14ac:dyDescent="0.35">
      <c r="B470" s="170">
        <f t="shared" si="51"/>
        <v>0</v>
      </c>
      <c r="C470" s="188">
        <f t="shared" ref="C470:C500" si="55">IF($E$8="SC-44",     IF(B470=1117+$E$15,    0.0014,       IF(B470=1091.6+$E$15,   0.004,        IF(B470=1066.2+$E$15,    0.0082,       IF(B470=1040.8+$E$15,   0.0117,        IF(B470=1015.4+$E$15,   0.0173,        IF(B470=990+$E$15,   0.0248,       IF(B470=964.6+$E$15,    0.0299,      IF(B470=939.2+$E$15,   0.0339,        IF(B470=913.8+$E$15,    0.0374,         IF(B470=888.4+$E$15,    0.0406,       IF(B470=863+$E$15,    0.0434,        IF(B470=837.6+$E$15,    0.0465,       IF(B470=812.2+$E$15,    0.0488,       IF(B470=786.8+$E$15,    0.0509,      IF(B470=761.4+$E$15,    0.0528,        IF(B470=736+$E$15,    0.0544,         IF(B470=710.6+$E$15,    0.056,       IF(B470=685.2+$E$15,   0.0574,        IF(B470=659.8+$E$15,    0.0588,       IF(B470=634.4+$E$15,   0.0602,       IF(B470=609+$E$15,    0.0616,      IF(B470=583.6+$E$15,    0.063,        IF(B470=558.2+$E$15,    0.064,        IF(B470=532.8+$E$15,    0.0654,        IF(B470=507.4+$E$15,    0.0663,        IF(B470=482+$E$15,    0.067,       IF(B470=456.6+$E$15,     0.0682,       IF(B470=431.2+$E$15,     0.0689,      IF(B470=405.8+$E$15,     0.0696,        IF(B470=380.4+$E$15,   0.0703,        IF(B470=355+$E$15,    0.0712,      IF(B470=329.6+$E$15,     0.0717,        IF(B470=304.2+$E$15,    0.0726,       IF(B470=278.8+$E$15,     0.0731,       IF(B470=253.4+$E$15,    0.0738,      IF(B470=228+$E$15,   0.0745,        IF(B470=202.6+$E$15,     0.0752,        IF(B470=177.2+$E$15,     0.0757,      IF(B470=151.8+$E$15,     0.0761,        IF(B470=126.4+$E$15,    0.0773,       IF(B470=101+$E$15,     0.0799,        IF(B470=75.6+$E$15,     0.0806,       IF(B470=50.2+$E$15,     0.08822,        IF(B470=24.8+$E$15,     0.0841,        0)))))))))))))))))))))))))))))))))))))))))))),                IF($E$8="SC-34W",     IF(B470=863+$E$15,       0.0125,      IF(B470=837.6+$E$15,      0.0149,      IF(B470=812.2+$E$15,        0.0228,        IF(B470=786.8+$E$15,       0.0303,      IF(B470=761.4+$E$15,    0.0352,     IF(B470=736+$E$15,    0.0394,     IF(B470=710.6+$E$15,    0.0431,    IF(B470=685.2+$E$15,   0.0462,     IF(B470=659.8+$E$15,  0.0489,      IF(B470=634.4+$E$15,   0.0516,     IF(B470=609+$E$15,   0.0538,     IF(B470=583.6+$E$15,   0.0558,     IF(B470=558.2+$E$15,   0.0577,    IF(B470=532.8+$E$15,       0.0597,    IF(B470=507.4+$E$15,   0.0612,   IF(B470=482+$E$15,  0.0626,    IF(B470=456.6+$E$15,   0.0641,    IF(B470=431.2+$E$15,   0.0656,    IF(B470=405.8+$E$15,   0.0666,      IF(B470=380.4+$E$15,   0.0675,    IF(B470=355+$E$15,   0.0685,    IF(B470=329.6+$E$15,   0.0697,     IF(B470=304.2+$E$15,    0.0705,   IF(B470=278.8+$E$15,   0.0712,    IF(B470=253.4+$E$15,     0.0719,     IF(B470=228+$E$15,    0.0729,     IF(B470=202.6+$E$15,     0.0736,     IF(B470=177.2+$E$15,    0.0741,    IF(B470=151.8+$E$15,    0.0751,    IF(B470=126.4+$E$15,    0.0756,     IF(B470=101+$E$15,    0.0761,     IF(B470=75.6+$E$15,     0.0771,        IF(B470=50.2+$E$15,     0.0785,        IF(B470=24.8+$E$15,    0.0783,        0)))))))))))))))))))))))))))))))))),                        IF($E$8="SC-34E",      IF(B470=863+$E$15,    0.0125,         IF(B470=837.6+$E$15,    0.0153,         IF(B470=812.2+$E$15,    0.0233,           IF(B470=786.8+$E$15,   0.031,      IF(B470=761.4+$E$15,    0.036,     IF(B470=736+$E$15,    0.0403,     IF(B470=710.6+$E$15,    0.044,    IF(B470=685.2+$E$15,   0.0473,     IF(B470=659.8+$E$15,  0.05,      IF(B470=634.4+$E$15,   0.0528,     IF(B470=609+$E$15,   0.055,     IF(B470=583.6+$E$15,   0.057,     IF(B470=558.2+$E$15,   0.059,    IF(B470=532.8+$E$15,       0.061,    IF(B470=507.4+$E$15,   0.0625,   IF(B470=482+$E$15,  0.064,    IF(B470=456.6+$E$15,   0.0655,    IF(B470=431.2+$E$15,   0.067,    IF(B470=405.8+$E$15,   0.068,      IF(B470=380.4+$E$15,   0.069,    IF(B470=355+$E$15,   0.07,    IF(B470=329.6+$E$15,   0.0713,     IF(B470=304.2+$E$15,    0.0721,   IF(B470=278.8+$E$15,   0.0728,    IF(B470=253.4+$E$15,     0.0736,     IF(B470=228+$E$15,    0.0746,     IF(B470=202.6+$E$15,     0.0753,     IF(B470=177.2+$E$15,    0.0758,    IF(B470=151.8+$E$15,    0.0768,    IF(B470=126.4+$E$15,    0.0773,     IF(B470=101+$E$15,    0.0778,     IF(B470=75.6+$E$15,     0.0788,        IF(B470=50.2+$E$15,     0.0803,        IF(B470=24.8+$E$15,    0.0801,        0)))))))))))))))))))))))))))))))))),                    IF(B470=456.6+$E$15,   0.0017,    IF(B470=431.2+$E$15,   0.0064,    IF(B470=405.8+$E$15,   0.0118,      IF(B470=380.4+$E$15,   0.0193,    IF(B470=355+$E$15,   0.0248,    IF(B470=329.6+$E$15,   0.0287,     IF(B470=304.2+$E$15,    0.0317,   IF(B470=278.8+$E$15,   0.0342,    IF(B470=253.4+$E$15,     0.0361,     IF(B470=228+$E$15,    0.0379,     IF(B470=202.6+$E$15,     0.0394,     IF(B470=177.2+$E$15,    0.0408,    IF(B470=151.8+$E$15,    0.042,    IF(B470=126.4+$E$15,    0.0431,     IF(B470=101+$E$15,    0.0443,     IF(B470=75.6+$E$15,     0.0455,        IF(B470=50.2+$E$15,     0.0468,        IF(B470=24.8+$E$15,    0.0496,        0)))))))))))))))))))))</f>
        <v>0</v>
      </c>
      <c r="D470" s="189">
        <f t="shared" ref="D470:D500" si="56">IF($B470&gt;0,$C470*$E$11,0)</f>
        <v>0</v>
      </c>
      <c r="E470" s="192">
        <f t="shared" si="54"/>
        <v>0</v>
      </c>
      <c r="F470" s="268">
        <f t="shared" ref="F470:F500" si="57">$E470+$D470</f>
        <v>0</v>
      </c>
      <c r="G470" s="268"/>
      <c r="H470" s="161">
        <f t="shared" si="52"/>
        <v>0</v>
      </c>
      <c r="I470" s="177">
        <f t="shared" si="53"/>
        <v>0</v>
      </c>
      <c r="J470" s="173"/>
      <c r="K470" s="173"/>
      <c r="L470" s="173"/>
      <c r="M470" s="173"/>
      <c r="N470" s="173"/>
      <c r="O470" s="173"/>
      <c r="P470" s="173"/>
      <c r="Q470" s="173"/>
      <c r="R470" s="173"/>
      <c r="S470" s="173"/>
      <c r="T470" s="173"/>
      <c r="U470" s="173"/>
      <c r="V470" s="173"/>
      <c r="W470" s="173"/>
    </row>
    <row r="471" spans="2:23" x14ac:dyDescent="0.35">
      <c r="B471" s="170">
        <f t="shared" ref="B471:B500" si="58">IF($B470&gt;($P$10+$E$15+25.4),$B470-25.4,IF(AND($B470&gt;($P$10+$E$15),$B470&lt;=($P$10+$E$15+25.4)),($P$10+$E$15),IF(AND($B470&lt;=($P$10+$E$15),$B470&gt;($E$15+25.4)),$B470-25.4,IF(AND($B470&gt;$E$15,$B470&lt;=($E$15+25.4)),$E$15,IF(AND($B470&gt;25.4,$B470&lt;=$E$15),$B470-25.4,0)))))</f>
        <v>0</v>
      </c>
      <c r="C471" s="188">
        <f t="shared" si="55"/>
        <v>0</v>
      </c>
      <c r="D471" s="189">
        <f t="shared" si="56"/>
        <v>0</v>
      </c>
      <c r="E471" s="192">
        <f t="shared" si="54"/>
        <v>0</v>
      </c>
      <c r="F471" s="268">
        <f t="shared" si="57"/>
        <v>0</v>
      </c>
      <c r="G471" s="268"/>
      <c r="H471" s="161">
        <f t="shared" ref="H471:H500" si="59">IF($H472&gt;0,H472+F471,F471)</f>
        <v>0</v>
      </c>
      <c r="I471" s="177">
        <f t="shared" si="53"/>
        <v>0</v>
      </c>
      <c r="J471" s="173"/>
      <c r="K471" s="173"/>
      <c r="L471" s="173"/>
      <c r="M471" s="173"/>
      <c r="N471" s="173"/>
      <c r="O471" s="173"/>
      <c r="P471" s="173"/>
      <c r="Q471" s="173"/>
      <c r="R471" s="173"/>
      <c r="S471" s="173"/>
      <c r="T471" s="173"/>
      <c r="U471" s="173"/>
      <c r="V471" s="173"/>
      <c r="W471" s="173"/>
    </row>
    <row r="472" spans="2:23" x14ac:dyDescent="0.35">
      <c r="B472" s="170">
        <f t="shared" si="58"/>
        <v>0</v>
      </c>
      <c r="C472" s="188">
        <f t="shared" si="55"/>
        <v>0</v>
      </c>
      <c r="D472" s="189">
        <f t="shared" si="56"/>
        <v>0</v>
      </c>
      <c r="E472" s="192">
        <f t="shared" si="54"/>
        <v>0</v>
      </c>
      <c r="F472" s="268">
        <f t="shared" si="57"/>
        <v>0</v>
      </c>
      <c r="G472" s="268"/>
      <c r="H472" s="161">
        <f t="shared" si="59"/>
        <v>0</v>
      </c>
      <c r="I472" s="177">
        <f t="shared" ref="I472:I500" si="60">IF($B472&gt;0,$E$13+($B472/1000),0)</f>
        <v>0</v>
      </c>
      <c r="J472" s="173"/>
      <c r="K472" s="173"/>
      <c r="L472" s="173"/>
      <c r="M472" s="173"/>
      <c r="N472" s="173"/>
      <c r="O472" s="173"/>
      <c r="P472" s="173"/>
      <c r="Q472" s="173"/>
      <c r="R472" s="173"/>
      <c r="S472" s="173"/>
      <c r="T472" s="173"/>
      <c r="U472" s="173"/>
      <c r="V472" s="173"/>
      <c r="W472" s="173"/>
    </row>
    <row r="473" spans="2:23" x14ac:dyDescent="0.35">
      <c r="B473" s="170">
        <f t="shared" si="58"/>
        <v>0</v>
      </c>
      <c r="C473" s="188">
        <f t="shared" si="55"/>
        <v>0</v>
      </c>
      <c r="D473" s="189">
        <f t="shared" si="56"/>
        <v>0</v>
      </c>
      <c r="E473" s="192">
        <f t="shared" si="54"/>
        <v>0</v>
      </c>
      <c r="F473" s="268">
        <f t="shared" si="57"/>
        <v>0</v>
      </c>
      <c r="G473" s="268"/>
      <c r="H473" s="161">
        <f t="shared" si="59"/>
        <v>0</v>
      </c>
      <c r="I473" s="177">
        <f t="shared" si="60"/>
        <v>0</v>
      </c>
      <c r="J473" s="173"/>
      <c r="K473" s="173"/>
      <c r="L473" s="173"/>
      <c r="M473" s="173"/>
      <c r="N473" s="173"/>
      <c r="O473" s="173"/>
      <c r="P473" s="173"/>
      <c r="Q473" s="173"/>
      <c r="R473" s="173"/>
      <c r="S473" s="173"/>
      <c r="T473" s="173"/>
      <c r="U473" s="173"/>
      <c r="V473" s="173"/>
      <c r="W473" s="173"/>
    </row>
    <row r="474" spans="2:23" x14ac:dyDescent="0.35">
      <c r="B474" s="170">
        <f t="shared" si="58"/>
        <v>0</v>
      </c>
      <c r="C474" s="188">
        <f t="shared" si="55"/>
        <v>0</v>
      </c>
      <c r="D474" s="189">
        <f t="shared" si="56"/>
        <v>0</v>
      </c>
      <c r="E474" s="192">
        <f t="shared" si="54"/>
        <v>0</v>
      </c>
      <c r="F474" s="268">
        <f t="shared" si="57"/>
        <v>0</v>
      </c>
      <c r="G474" s="268"/>
      <c r="H474" s="161">
        <f t="shared" si="59"/>
        <v>0</v>
      </c>
      <c r="I474" s="177">
        <f t="shared" si="60"/>
        <v>0</v>
      </c>
      <c r="J474" s="173"/>
      <c r="K474" s="173"/>
      <c r="L474" s="173"/>
      <c r="M474" s="173"/>
      <c r="N474" s="173"/>
      <c r="O474" s="173"/>
      <c r="P474" s="173"/>
      <c r="Q474" s="173"/>
      <c r="R474" s="173"/>
      <c r="S474" s="173"/>
      <c r="T474" s="173"/>
      <c r="U474" s="173"/>
      <c r="V474" s="173"/>
      <c r="W474" s="173"/>
    </row>
    <row r="475" spans="2:23" x14ac:dyDescent="0.35">
      <c r="B475" s="170">
        <f t="shared" si="58"/>
        <v>0</v>
      </c>
      <c r="C475" s="188">
        <f t="shared" si="55"/>
        <v>0</v>
      </c>
      <c r="D475" s="189">
        <f t="shared" si="56"/>
        <v>0</v>
      </c>
      <c r="E475" s="192">
        <f t="shared" si="54"/>
        <v>0</v>
      </c>
      <c r="F475" s="268">
        <f t="shared" si="57"/>
        <v>0</v>
      </c>
      <c r="G475" s="268"/>
      <c r="H475" s="161">
        <f t="shared" si="59"/>
        <v>0</v>
      </c>
      <c r="I475" s="177">
        <f t="shared" si="60"/>
        <v>0</v>
      </c>
      <c r="J475" s="173"/>
      <c r="K475" s="173"/>
      <c r="L475" s="173"/>
      <c r="M475" s="173"/>
      <c r="N475" s="173"/>
      <c r="O475" s="173"/>
      <c r="P475" s="173"/>
      <c r="Q475" s="173"/>
      <c r="R475" s="173"/>
      <c r="S475" s="173"/>
      <c r="T475" s="173"/>
      <c r="U475" s="173"/>
      <c r="V475" s="173"/>
      <c r="W475" s="173"/>
    </row>
    <row r="476" spans="2:23" x14ac:dyDescent="0.35">
      <c r="B476" s="170">
        <f t="shared" si="58"/>
        <v>0</v>
      </c>
      <c r="C476" s="188">
        <f t="shared" si="55"/>
        <v>0</v>
      </c>
      <c r="D476" s="189">
        <f t="shared" si="56"/>
        <v>0</v>
      </c>
      <c r="E476" s="192">
        <f t="shared" si="54"/>
        <v>0</v>
      </c>
      <c r="F476" s="268">
        <f t="shared" si="57"/>
        <v>0</v>
      </c>
      <c r="G476" s="268"/>
      <c r="H476" s="161">
        <f t="shared" si="59"/>
        <v>0</v>
      </c>
      <c r="I476" s="177">
        <f t="shared" si="60"/>
        <v>0</v>
      </c>
      <c r="J476" s="173"/>
      <c r="K476" s="173"/>
      <c r="L476" s="173"/>
      <c r="M476" s="173"/>
      <c r="N476" s="173"/>
      <c r="O476" s="173"/>
      <c r="P476" s="173"/>
      <c r="Q476" s="173"/>
      <c r="R476" s="173"/>
      <c r="S476" s="173"/>
      <c r="T476" s="173"/>
      <c r="U476" s="173"/>
      <c r="V476" s="173"/>
      <c r="W476" s="173"/>
    </row>
    <row r="477" spans="2:23" x14ac:dyDescent="0.35">
      <c r="B477" s="170">
        <f t="shared" si="58"/>
        <v>0</v>
      </c>
      <c r="C477" s="188">
        <f t="shared" si="55"/>
        <v>0</v>
      </c>
      <c r="D477" s="189">
        <f t="shared" si="56"/>
        <v>0</v>
      </c>
      <c r="E477" s="192">
        <f t="shared" si="54"/>
        <v>0</v>
      </c>
      <c r="F477" s="268">
        <f t="shared" si="57"/>
        <v>0</v>
      </c>
      <c r="G477" s="268"/>
      <c r="H477" s="161">
        <f t="shared" si="59"/>
        <v>0</v>
      </c>
      <c r="I477" s="177">
        <f t="shared" si="60"/>
        <v>0</v>
      </c>
      <c r="J477" s="173"/>
      <c r="K477" s="173"/>
      <c r="L477" s="173"/>
      <c r="M477" s="173"/>
      <c r="N477" s="173"/>
      <c r="O477" s="173"/>
      <c r="P477" s="173"/>
      <c r="Q477" s="173"/>
      <c r="R477" s="173"/>
      <c r="S477" s="173"/>
      <c r="T477" s="173"/>
      <c r="U477" s="173"/>
      <c r="V477" s="173"/>
      <c r="W477" s="173"/>
    </row>
    <row r="478" spans="2:23" x14ac:dyDescent="0.35">
      <c r="B478" s="170">
        <f t="shared" si="58"/>
        <v>0</v>
      </c>
      <c r="C478" s="188">
        <f t="shared" si="55"/>
        <v>0</v>
      </c>
      <c r="D478" s="189">
        <f t="shared" si="56"/>
        <v>0</v>
      </c>
      <c r="E478" s="192">
        <f t="shared" si="54"/>
        <v>0</v>
      </c>
      <c r="F478" s="268">
        <f t="shared" si="57"/>
        <v>0</v>
      </c>
      <c r="G478" s="268"/>
      <c r="H478" s="161">
        <f t="shared" si="59"/>
        <v>0</v>
      </c>
      <c r="I478" s="177">
        <f t="shared" si="60"/>
        <v>0</v>
      </c>
      <c r="J478" s="173"/>
      <c r="K478" s="173"/>
      <c r="L478" s="173"/>
      <c r="M478" s="173"/>
      <c r="N478" s="173"/>
      <c r="O478" s="173"/>
      <c r="P478" s="173"/>
      <c r="Q478" s="173"/>
      <c r="R478" s="173"/>
      <c r="S478" s="173"/>
      <c r="T478" s="173"/>
      <c r="U478" s="173"/>
      <c r="V478" s="173"/>
      <c r="W478" s="173"/>
    </row>
    <row r="479" spans="2:23" x14ac:dyDescent="0.35">
      <c r="B479" s="170">
        <f t="shared" si="58"/>
        <v>0</v>
      </c>
      <c r="C479" s="188">
        <f t="shared" si="55"/>
        <v>0</v>
      </c>
      <c r="D479" s="189">
        <f t="shared" si="56"/>
        <v>0</v>
      </c>
      <c r="E479" s="192">
        <f t="shared" si="54"/>
        <v>0</v>
      </c>
      <c r="F479" s="268">
        <f t="shared" si="57"/>
        <v>0</v>
      </c>
      <c r="G479" s="268"/>
      <c r="H479" s="161">
        <f t="shared" si="59"/>
        <v>0</v>
      </c>
      <c r="I479" s="177">
        <f t="shared" si="60"/>
        <v>0</v>
      </c>
      <c r="J479" s="173"/>
      <c r="K479" s="173"/>
      <c r="L479" s="173"/>
      <c r="M479" s="173"/>
      <c r="N479" s="173"/>
      <c r="O479" s="173"/>
      <c r="P479" s="173"/>
      <c r="Q479" s="173"/>
      <c r="R479" s="173"/>
      <c r="S479" s="173"/>
      <c r="T479" s="173"/>
      <c r="U479" s="173"/>
      <c r="V479" s="173"/>
      <c r="W479" s="173"/>
    </row>
    <row r="480" spans="2:23" x14ac:dyDescent="0.35">
      <c r="B480" s="170">
        <f t="shared" si="58"/>
        <v>0</v>
      </c>
      <c r="C480" s="188">
        <f t="shared" si="55"/>
        <v>0</v>
      </c>
      <c r="D480" s="189">
        <f t="shared" si="56"/>
        <v>0</v>
      </c>
      <c r="E480" s="192">
        <f t="shared" si="54"/>
        <v>0</v>
      </c>
      <c r="F480" s="268">
        <f t="shared" si="57"/>
        <v>0</v>
      </c>
      <c r="G480" s="268"/>
      <c r="H480" s="161">
        <f t="shared" si="59"/>
        <v>0</v>
      </c>
      <c r="I480" s="177">
        <f t="shared" si="60"/>
        <v>0</v>
      </c>
      <c r="J480" s="173"/>
      <c r="K480" s="173"/>
      <c r="L480" s="173"/>
      <c r="M480" s="173"/>
      <c r="N480" s="173"/>
      <c r="O480" s="173"/>
      <c r="P480" s="173"/>
      <c r="Q480" s="173"/>
      <c r="R480" s="173"/>
      <c r="S480" s="173"/>
      <c r="T480" s="173"/>
      <c r="U480" s="173"/>
      <c r="V480" s="173"/>
      <c r="W480" s="173"/>
    </row>
    <row r="481" spans="2:23" x14ac:dyDescent="0.35">
      <c r="B481" s="170">
        <f t="shared" si="58"/>
        <v>0</v>
      </c>
      <c r="C481" s="188">
        <f t="shared" si="55"/>
        <v>0</v>
      </c>
      <c r="D481" s="189">
        <f t="shared" si="56"/>
        <v>0</v>
      </c>
      <c r="E481" s="192">
        <f t="shared" si="54"/>
        <v>0</v>
      </c>
      <c r="F481" s="268">
        <f t="shared" si="57"/>
        <v>0</v>
      </c>
      <c r="G481" s="268"/>
      <c r="H481" s="161">
        <f t="shared" si="59"/>
        <v>0</v>
      </c>
      <c r="I481" s="177">
        <f t="shared" si="60"/>
        <v>0</v>
      </c>
      <c r="J481" s="173"/>
      <c r="K481" s="173"/>
      <c r="L481" s="173"/>
      <c r="M481" s="173"/>
      <c r="N481" s="173"/>
      <c r="O481" s="173"/>
      <c r="P481" s="173"/>
      <c r="Q481" s="173"/>
      <c r="R481" s="173"/>
      <c r="S481" s="173"/>
      <c r="T481" s="173"/>
      <c r="U481" s="173"/>
      <c r="V481" s="173"/>
      <c r="W481" s="173"/>
    </row>
    <row r="482" spans="2:23" x14ac:dyDescent="0.35">
      <c r="B482" s="170">
        <f t="shared" si="58"/>
        <v>0</v>
      </c>
      <c r="C482" s="188">
        <f t="shared" si="55"/>
        <v>0</v>
      </c>
      <c r="D482" s="189">
        <f t="shared" si="56"/>
        <v>0</v>
      </c>
      <c r="E482" s="192">
        <f t="shared" si="54"/>
        <v>0</v>
      </c>
      <c r="F482" s="268">
        <f t="shared" si="57"/>
        <v>0</v>
      </c>
      <c r="G482" s="268"/>
      <c r="H482" s="161">
        <f t="shared" si="59"/>
        <v>0</v>
      </c>
      <c r="I482" s="177">
        <f t="shared" si="60"/>
        <v>0</v>
      </c>
      <c r="J482" s="173"/>
      <c r="K482" s="173"/>
      <c r="L482" s="173"/>
      <c r="M482" s="173"/>
      <c r="N482" s="173"/>
      <c r="O482" s="173"/>
      <c r="P482" s="173"/>
      <c r="Q482" s="173"/>
      <c r="R482" s="173"/>
      <c r="S482" s="173"/>
      <c r="T482" s="173"/>
      <c r="U482" s="173"/>
      <c r="V482" s="173"/>
      <c r="W482" s="173"/>
    </row>
    <row r="483" spans="2:23" x14ac:dyDescent="0.35">
      <c r="B483" s="170">
        <f t="shared" si="58"/>
        <v>0</v>
      </c>
      <c r="C483" s="188">
        <f t="shared" si="55"/>
        <v>0</v>
      </c>
      <c r="D483" s="189">
        <f t="shared" si="56"/>
        <v>0</v>
      </c>
      <c r="E483" s="192">
        <f t="shared" si="54"/>
        <v>0</v>
      </c>
      <c r="F483" s="268">
        <f t="shared" si="57"/>
        <v>0</v>
      </c>
      <c r="G483" s="268"/>
      <c r="H483" s="161">
        <f t="shared" si="59"/>
        <v>0</v>
      </c>
      <c r="I483" s="177">
        <f t="shared" si="60"/>
        <v>0</v>
      </c>
      <c r="J483" s="173"/>
      <c r="K483" s="173"/>
      <c r="L483" s="173"/>
      <c r="M483" s="173"/>
      <c r="N483" s="173"/>
      <c r="O483" s="173"/>
      <c r="P483" s="173"/>
      <c r="Q483" s="173"/>
      <c r="R483" s="173"/>
      <c r="S483" s="173"/>
      <c r="T483" s="173"/>
      <c r="U483" s="173"/>
      <c r="V483" s="173"/>
      <c r="W483" s="173"/>
    </row>
    <row r="484" spans="2:23" x14ac:dyDescent="0.35">
      <c r="B484" s="170">
        <f t="shared" si="58"/>
        <v>0</v>
      </c>
      <c r="C484" s="188">
        <f t="shared" si="55"/>
        <v>0</v>
      </c>
      <c r="D484" s="189">
        <f t="shared" si="56"/>
        <v>0</v>
      </c>
      <c r="E484" s="192">
        <f t="shared" si="54"/>
        <v>0</v>
      </c>
      <c r="F484" s="268">
        <f t="shared" si="57"/>
        <v>0</v>
      </c>
      <c r="G484" s="268"/>
      <c r="H484" s="161">
        <f t="shared" si="59"/>
        <v>0</v>
      </c>
      <c r="I484" s="177">
        <f t="shared" si="60"/>
        <v>0</v>
      </c>
      <c r="J484" s="173"/>
      <c r="K484" s="173"/>
      <c r="L484" s="173"/>
      <c r="M484" s="173"/>
      <c r="N484" s="173"/>
      <c r="O484" s="173"/>
      <c r="P484" s="173"/>
      <c r="Q484" s="173"/>
      <c r="R484" s="173"/>
      <c r="S484" s="173"/>
      <c r="T484" s="173"/>
      <c r="U484" s="173"/>
      <c r="V484" s="173"/>
      <c r="W484" s="173"/>
    </row>
    <row r="485" spans="2:23" x14ac:dyDescent="0.35">
      <c r="B485" s="170">
        <f t="shared" si="58"/>
        <v>0</v>
      </c>
      <c r="C485" s="188">
        <f t="shared" si="55"/>
        <v>0</v>
      </c>
      <c r="D485" s="189">
        <f t="shared" si="56"/>
        <v>0</v>
      </c>
      <c r="E485" s="192">
        <f t="shared" si="54"/>
        <v>0</v>
      </c>
      <c r="F485" s="268">
        <f t="shared" si="57"/>
        <v>0</v>
      </c>
      <c r="G485" s="268"/>
      <c r="H485" s="161">
        <f t="shared" si="59"/>
        <v>0</v>
      </c>
      <c r="I485" s="177">
        <f t="shared" si="60"/>
        <v>0</v>
      </c>
      <c r="J485" s="173"/>
      <c r="K485" s="173"/>
      <c r="L485" s="173"/>
      <c r="M485" s="173"/>
      <c r="N485" s="173"/>
      <c r="O485" s="173"/>
      <c r="P485" s="173"/>
      <c r="Q485" s="173"/>
      <c r="R485" s="173"/>
      <c r="S485" s="173"/>
      <c r="T485" s="173"/>
      <c r="U485" s="173"/>
      <c r="V485" s="173"/>
      <c r="W485" s="173"/>
    </row>
    <row r="486" spans="2:23" x14ac:dyDescent="0.35">
      <c r="B486" s="170">
        <f t="shared" si="58"/>
        <v>0</v>
      </c>
      <c r="C486" s="188">
        <f t="shared" si="55"/>
        <v>0</v>
      </c>
      <c r="D486" s="189">
        <f t="shared" si="56"/>
        <v>0</v>
      </c>
      <c r="E486" s="192">
        <f t="shared" si="54"/>
        <v>0</v>
      </c>
      <c r="F486" s="268">
        <f t="shared" si="57"/>
        <v>0</v>
      </c>
      <c r="G486" s="268"/>
      <c r="H486" s="161">
        <f t="shared" si="59"/>
        <v>0</v>
      </c>
      <c r="I486" s="177">
        <f t="shared" si="60"/>
        <v>0</v>
      </c>
      <c r="J486" s="173"/>
      <c r="K486" s="173"/>
      <c r="L486" s="173"/>
      <c r="M486" s="173"/>
      <c r="N486" s="173"/>
      <c r="O486" s="173"/>
      <c r="P486" s="173"/>
      <c r="Q486" s="173"/>
      <c r="R486" s="173"/>
      <c r="S486" s="173"/>
      <c r="T486" s="173"/>
      <c r="U486" s="173"/>
      <c r="V486" s="173"/>
      <c r="W486" s="173"/>
    </row>
    <row r="487" spans="2:23" x14ac:dyDescent="0.35">
      <c r="B487" s="170">
        <f t="shared" si="58"/>
        <v>0</v>
      </c>
      <c r="C487" s="188">
        <f t="shared" si="55"/>
        <v>0</v>
      </c>
      <c r="D487" s="189">
        <f t="shared" si="56"/>
        <v>0</v>
      </c>
      <c r="E487" s="192">
        <f t="shared" si="54"/>
        <v>0</v>
      </c>
      <c r="F487" s="268">
        <f t="shared" si="57"/>
        <v>0</v>
      </c>
      <c r="G487" s="268"/>
      <c r="H487" s="161">
        <f t="shared" si="59"/>
        <v>0</v>
      </c>
      <c r="I487" s="177">
        <f t="shared" si="60"/>
        <v>0</v>
      </c>
      <c r="J487" s="173"/>
      <c r="K487" s="173"/>
      <c r="L487" s="173"/>
      <c r="M487" s="173"/>
      <c r="N487" s="173"/>
      <c r="O487" s="173"/>
      <c r="P487" s="173"/>
      <c r="Q487" s="173"/>
      <c r="R487" s="173"/>
      <c r="S487" s="173"/>
      <c r="T487" s="173"/>
      <c r="U487" s="173"/>
      <c r="V487" s="173"/>
      <c r="W487" s="173"/>
    </row>
    <row r="488" spans="2:23" x14ac:dyDescent="0.35">
      <c r="B488" s="170">
        <f t="shared" si="58"/>
        <v>0</v>
      </c>
      <c r="C488" s="188">
        <f t="shared" si="55"/>
        <v>0</v>
      </c>
      <c r="D488" s="189">
        <f t="shared" si="56"/>
        <v>0</v>
      </c>
      <c r="E488" s="192">
        <f t="shared" si="54"/>
        <v>0</v>
      </c>
      <c r="F488" s="268">
        <f t="shared" si="57"/>
        <v>0</v>
      </c>
      <c r="G488" s="268"/>
      <c r="H488" s="161">
        <f t="shared" si="59"/>
        <v>0</v>
      </c>
      <c r="I488" s="177">
        <f t="shared" si="60"/>
        <v>0</v>
      </c>
      <c r="J488" s="173"/>
      <c r="K488" s="173"/>
      <c r="L488" s="173"/>
      <c r="M488" s="173"/>
      <c r="N488" s="173"/>
      <c r="O488" s="173"/>
      <c r="P488" s="173"/>
      <c r="Q488" s="173"/>
      <c r="R488" s="173"/>
      <c r="S488" s="173"/>
      <c r="T488" s="173"/>
      <c r="U488" s="173"/>
      <c r="V488" s="173"/>
      <c r="W488" s="173"/>
    </row>
    <row r="489" spans="2:23" x14ac:dyDescent="0.35">
      <c r="B489" s="170">
        <f t="shared" si="58"/>
        <v>0</v>
      </c>
      <c r="C489" s="188">
        <f t="shared" si="55"/>
        <v>0</v>
      </c>
      <c r="D489" s="189">
        <f t="shared" si="56"/>
        <v>0</v>
      </c>
      <c r="E489" s="192">
        <f t="shared" si="54"/>
        <v>0</v>
      </c>
      <c r="F489" s="268">
        <f t="shared" si="57"/>
        <v>0</v>
      </c>
      <c r="G489" s="268"/>
      <c r="H489" s="161">
        <f t="shared" si="59"/>
        <v>0</v>
      </c>
      <c r="I489" s="177">
        <f t="shared" si="60"/>
        <v>0</v>
      </c>
      <c r="J489" s="173"/>
      <c r="K489" s="173"/>
      <c r="L489" s="173"/>
      <c r="M489" s="173"/>
      <c r="N489" s="173"/>
      <c r="O489" s="173"/>
      <c r="P489" s="173"/>
      <c r="Q489" s="173"/>
      <c r="R489" s="173"/>
      <c r="S489" s="173"/>
      <c r="T489" s="173"/>
      <c r="U489" s="173"/>
      <c r="V489" s="173"/>
      <c r="W489" s="173"/>
    </row>
    <row r="490" spans="2:23" x14ac:dyDescent="0.35">
      <c r="B490" s="170">
        <f t="shared" si="58"/>
        <v>0</v>
      </c>
      <c r="C490" s="188">
        <f t="shared" si="55"/>
        <v>0</v>
      </c>
      <c r="D490" s="189">
        <f t="shared" si="56"/>
        <v>0</v>
      </c>
      <c r="E490" s="192">
        <f t="shared" si="54"/>
        <v>0</v>
      </c>
      <c r="F490" s="268">
        <f t="shared" si="57"/>
        <v>0</v>
      </c>
      <c r="G490" s="268"/>
      <c r="H490" s="161">
        <f t="shared" si="59"/>
        <v>0</v>
      </c>
      <c r="I490" s="177">
        <f t="shared" si="60"/>
        <v>0</v>
      </c>
      <c r="J490" s="173"/>
      <c r="K490" s="173"/>
      <c r="L490" s="173"/>
      <c r="M490" s="173"/>
      <c r="N490" s="173"/>
      <c r="O490" s="173"/>
      <c r="P490" s="173"/>
      <c r="Q490" s="173"/>
      <c r="R490" s="173"/>
      <c r="S490" s="173"/>
      <c r="T490" s="173"/>
      <c r="U490" s="173"/>
      <c r="V490" s="173"/>
      <c r="W490" s="173"/>
    </row>
    <row r="491" spans="2:23" x14ac:dyDescent="0.35">
      <c r="B491" s="170">
        <f t="shared" si="58"/>
        <v>0</v>
      </c>
      <c r="C491" s="188">
        <f t="shared" si="55"/>
        <v>0</v>
      </c>
      <c r="D491" s="189">
        <f t="shared" si="56"/>
        <v>0</v>
      </c>
      <c r="E491" s="192">
        <f t="shared" si="54"/>
        <v>0</v>
      </c>
      <c r="F491" s="268">
        <f t="shared" si="57"/>
        <v>0</v>
      </c>
      <c r="G491" s="268"/>
      <c r="H491" s="161">
        <f t="shared" si="59"/>
        <v>0</v>
      </c>
      <c r="I491" s="177">
        <f t="shared" si="60"/>
        <v>0</v>
      </c>
      <c r="J491" s="173"/>
      <c r="K491" s="173"/>
      <c r="L491" s="173"/>
      <c r="M491" s="173"/>
      <c r="N491" s="173"/>
      <c r="O491" s="173"/>
      <c r="P491" s="173"/>
      <c r="Q491" s="173"/>
      <c r="R491" s="173"/>
      <c r="S491" s="173"/>
      <c r="T491" s="173"/>
      <c r="U491" s="173"/>
      <c r="V491" s="173"/>
      <c r="W491" s="173"/>
    </row>
    <row r="492" spans="2:23" x14ac:dyDescent="0.35">
      <c r="B492" s="170">
        <f t="shared" si="58"/>
        <v>0</v>
      </c>
      <c r="C492" s="188">
        <f t="shared" si="55"/>
        <v>0</v>
      </c>
      <c r="D492" s="189">
        <f t="shared" si="56"/>
        <v>0</v>
      </c>
      <c r="E492" s="192">
        <f t="shared" si="54"/>
        <v>0</v>
      </c>
      <c r="F492" s="268">
        <f t="shared" si="57"/>
        <v>0</v>
      </c>
      <c r="G492" s="268"/>
      <c r="H492" s="161">
        <f t="shared" si="59"/>
        <v>0</v>
      </c>
      <c r="I492" s="177">
        <f t="shared" si="60"/>
        <v>0</v>
      </c>
      <c r="J492" s="173"/>
      <c r="K492" s="173"/>
      <c r="L492" s="173"/>
      <c r="M492" s="173"/>
      <c r="N492" s="173"/>
      <c r="O492" s="173"/>
      <c r="P492" s="173"/>
      <c r="Q492" s="173"/>
      <c r="R492" s="173"/>
      <c r="S492" s="173"/>
      <c r="T492" s="173"/>
      <c r="U492" s="173"/>
      <c r="V492" s="173"/>
      <c r="W492" s="173"/>
    </row>
    <row r="493" spans="2:23" x14ac:dyDescent="0.35">
      <c r="B493" s="170">
        <f t="shared" si="58"/>
        <v>0</v>
      </c>
      <c r="C493" s="188">
        <f t="shared" si="55"/>
        <v>0</v>
      </c>
      <c r="D493" s="189">
        <f t="shared" si="56"/>
        <v>0</v>
      </c>
      <c r="E493" s="192">
        <f t="shared" si="54"/>
        <v>0</v>
      </c>
      <c r="F493" s="268">
        <f t="shared" si="57"/>
        <v>0</v>
      </c>
      <c r="G493" s="268"/>
      <c r="H493" s="161">
        <f t="shared" si="59"/>
        <v>0</v>
      </c>
      <c r="I493" s="177">
        <f t="shared" si="60"/>
        <v>0</v>
      </c>
      <c r="J493" s="173"/>
      <c r="K493" s="173"/>
      <c r="L493" s="173"/>
      <c r="M493" s="173"/>
      <c r="N493" s="173"/>
      <c r="O493" s="173"/>
      <c r="P493" s="173"/>
      <c r="Q493" s="173"/>
      <c r="R493" s="173"/>
      <c r="S493" s="173"/>
      <c r="T493" s="173"/>
      <c r="U493" s="173"/>
      <c r="V493" s="173"/>
      <c r="W493" s="173"/>
    </row>
    <row r="494" spans="2:23" x14ac:dyDescent="0.35">
      <c r="B494" s="170">
        <f t="shared" si="58"/>
        <v>0</v>
      </c>
      <c r="C494" s="188">
        <f t="shared" si="55"/>
        <v>0</v>
      </c>
      <c r="D494" s="189">
        <f t="shared" si="56"/>
        <v>0</v>
      </c>
      <c r="E494" s="192">
        <f t="shared" si="54"/>
        <v>0</v>
      </c>
      <c r="F494" s="268">
        <f t="shared" si="57"/>
        <v>0</v>
      </c>
      <c r="G494" s="268"/>
      <c r="H494" s="161">
        <f t="shared" si="59"/>
        <v>0</v>
      </c>
      <c r="I494" s="177">
        <f t="shared" si="60"/>
        <v>0</v>
      </c>
      <c r="J494" s="173"/>
      <c r="K494" s="173"/>
      <c r="L494" s="173"/>
      <c r="M494" s="173"/>
      <c r="N494" s="173"/>
      <c r="O494" s="173"/>
      <c r="P494" s="173"/>
      <c r="Q494" s="173"/>
      <c r="R494" s="173"/>
      <c r="S494" s="173"/>
      <c r="T494" s="173"/>
      <c r="U494" s="173"/>
      <c r="V494" s="173"/>
      <c r="W494" s="173"/>
    </row>
    <row r="495" spans="2:23" x14ac:dyDescent="0.35">
      <c r="B495" s="170">
        <f t="shared" si="58"/>
        <v>0</v>
      </c>
      <c r="C495" s="188">
        <f t="shared" si="55"/>
        <v>0</v>
      </c>
      <c r="D495" s="189">
        <f t="shared" si="56"/>
        <v>0</v>
      </c>
      <c r="E495" s="192">
        <f t="shared" si="54"/>
        <v>0</v>
      </c>
      <c r="F495" s="268">
        <f t="shared" si="57"/>
        <v>0</v>
      </c>
      <c r="G495" s="268"/>
      <c r="H495" s="161">
        <f t="shared" si="59"/>
        <v>0</v>
      </c>
      <c r="I495" s="177">
        <f t="shared" si="60"/>
        <v>0</v>
      </c>
      <c r="O495" s="164"/>
      <c r="P495" s="10"/>
      <c r="Q495" s="164"/>
      <c r="R495" s="10"/>
    </row>
    <row r="496" spans="2:23" x14ac:dyDescent="0.35">
      <c r="B496" s="170">
        <f t="shared" si="58"/>
        <v>0</v>
      </c>
      <c r="C496" s="188">
        <f t="shared" si="55"/>
        <v>0</v>
      </c>
      <c r="D496" s="189">
        <f t="shared" si="56"/>
        <v>0</v>
      </c>
      <c r="E496" s="192">
        <f t="shared" si="54"/>
        <v>0</v>
      </c>
      <c r="F496" s="268">
        <f t="shared" si="57"/>
        <v>0</v>
      </c>
      <c r="G496" s="268"/>
      <c r="H496" s="161">
        <f t="shared" si="59"/>
        <v>0</v>
      </c>
      <c r="I496" s="177">
        <f t="shared" si="60"/>
        <v>0</v>
      </c>
      <c r="O496" s="164"/>
      <c r="P496" s="10"/>
      <c r="Q496" s="164"/>
      <c r="R496" s="10"/>
    </row>
    <row r="497" spans="2:18" x14ac:dyDescent="0.35">
      <c r="B497" s="170">
        <f t="shared" si="58"/>
        <v>0</v>
      </c>
      <c r="C497" s="188">
        <f t="shared" si="55"/>
        <v>0</v>
      </c>
      <c r="D497" s="189">
        <f t="shared" si="56"/>
        <v>0</v>
      </c>
      <c r="E497" s="192">
        <f t="shared" si="54"/>
        <v>0</v>
      </c>
      <c r="F497" s="268">
        <f t="shared" si="57"/>
        <v>0</v>
      </c>
      <c r="G497" s="268"/>
      <c r="H497" s="161">
        <f t="shared" si="59"/>
        <v>0</v>
      </c>
      <c r="I497" s="177">
        <f t="shared" si="60"/>
        <v>0</v>
      </c>
      <c r="O497" s="164"/>
      <c r="P497" s="10"/>
      <c r="Q497" s="164"/>
      <c r="R497" s="10"/>
    </row>
    <row r="498" spans="2:18" x14ac:dyDescent="0.35">
      <c r="B498" s="170">
        <f t="shared" si="58"/>
        <v>0</v>
      </c>
      <c r="C498" s="188">
        <f t="shared" si="55"/>
        <v>0</v>
      </c>
      <c r="D498" s="189">
        <f t="shared" si="56"/>
        <v>0</v>
      </c>
      <c r="E498" s="192">
        <f t="shared" si="54"/>
        <v>0</v>
      </c>
      <c r="F498" s="268">
        <f t="shared" si="57"/>
        <v>0</v>
      </c>
      <c r="G498" s="268"/>
      <c r="H498" s="161">
        <f t="shared" si="59"/>
        <v>0</v>
      </c>
      <c r="I498" s="177">
        <f t="shared" si="60"/>
        <v>0</v>
      </c>
      <c r="O498" s="164"/>
      <c r="P498" s="10"/>
      <c r="Q498" s="164"/>
      <c r="R498" s="10"/>
    </row>
    <row r="499" spans="2:18" x14ac:dyDescent="0.35">
      <c r="B499" s="170">
        <f t="shared" si="58"/>
        <v>0</v>
      </c>
      <c r="C499" s="188">
        <f t="shared" si="55"/>
        <v>0</v>
      </c>
      <c r="D499" s="189">
        <f t="shared" si="56"/>
        <v>0</v>
      </c>
      <c r="E499" s="192">
        <f t="shared" si="54"/>
        <v>0</v>
      </c>
      <c r="F499" s="268">
        <f t="shared" si="57"/>
        <v>0</v>
      </c>
      <c r="G499" s="268"/>
      <c r="H499" s="161">
        <f t="shared" si="59"/>
        <v>0</v>
      </c>
      <c r="I499" s="177">
        <f t="shared" si="60"/>
        <v>0</v>
      </c>
      <c r="O499" s="164"/>
      <c r="P499" s="10"/>
      <c r="Q499" s="164"/>
      <c r="R499" s="10"/>
    </row>
    <row r="500" spans="2:18" x14ac:dyDescent="0.35">
      <c r="B500" s="170">
        <f t="shared" si="58"/>
        <v>0</v>
      </c>
      <c r="C500" s="188">
        <f t="shared" si="55"/>
        <v>0</v>
      </c>
      <c r="D500" s="189">
        <f t="shared" si="56"/>
        <v>0</v>
      </c>
      <c r="E500" s="192">
        <f t="shared" si="54"/>
        <v>0</v>
      </c>
      <c r="F500" s="268">
        <f t="shared" si="57"/>
        <v>0</v>
      </c>
      <c r="G500" s="268"/>
      <c r="H500" s="161">
        <f t="shared" si="59"/>
        <v>0</v>
      </c>
      <c r="I500" s="177">
        <f t="shared" si="60"/>
        <v>0</v>
      </c>
      <c r="O500" s="164"/>
      <c r="P500" s="10"/>
      <c r="Q500" s="164"/>
      <c r="R500" s="10"/>
    </row>
    <row r="501" spans="2:18" x14ac:dyDescent="0.35">
      <c r="C501" s="155"/>
      <c r="G501" s="155"/>
      <c r="H501" s="155"/>
      <c r="I501" s="156"/>
    </row>
    <row r="502" spans="2:18" x14ac:dyDescent="0.35">
      <c r="I502" s="65"/>
    </row>
    <row r="503" spans="2:18" x14ac:dyDescent="0.35">
      <c r="I503" s="65"/>
      <c r="J503" s="65"/>
    </row>
    <row r="504" spans="2:18" x14ac:dyDescent="0.35">
      <c r="I504" s="65"/>
      <c r="J504" s="65"/>
    </row>
    <row r="505" spans="2:18" x14ac:dyDescent="0.35">
      <c r="I505" s="65"/>
      <c r="J505" s="65"/>
    </row>
    <row r="506" spans="2:18" x14ac:dyDescent="0.35">
      <c r="I506" s="65"/>
      <c r="J506" s="65"/>
    </row>
  </sheetData>
  <sheetProtection password="8CF6" sheet="1" objects="1" scenarios="1"/>
  <mergeCells count="507">
    <mergeCell ref="F499:G499"/>
    <mergeCell ref="F500:G500"/>
    <mergeCell ref="F494:G494"/>
    <mergeCell ref="F495:G495"/>
    <mergeCell ref="F496:G496"/>
    <mergeCell ref="F497:G497"/>
    <mergeCell ref="F498:G498"/>
    <mergeCell ref="F489:G489"/>
    <mergeCell ref="F490:G490"/>
    <mergeCell ref="F491:G491"/>
    <mergeCell ref="F492:G492"/>
    <mergeCell ref="F493:G493"/>
    <mergeCell ref="F484:G484"/>
    <mergeCell ref="F485:G485"/>
    <mergeCell ref="F486:G486"/>
    <mergeCell ref="F487:G487"/>
    <mergeCell ref="F488:G488"/>
    <mergeCell ref="F479:G479"/>
    <mergeCell ref="F480:G480"/>
    <mergeCell ref="F481:G481"/>
    <mergeCell ref="F482:G482"/>
    <mergeCell ref="F483:G483"/>
    <mergeCell ref="F474:G474"/>
    <mergeCell ref="F475:G475"/>
    <mergeCell ref="F476:G476"/>
    <mergeCell ref="F477:G477"/>
    <mergeCell ref="F478:G478"/>
    <mergeCell ref="F469:G469"/>
    <mergeCell ref="F470:G470"/>
    <mergeCell ref="F471:G471"/>
    <mergeCell ref="F472:G472"/>
    <mergeCell ref="F473:G473"/>
    <mergeCell ref="F464:G464"/>
    <mergeCell ref="F465:G465"/>
    <mergeCell ref="F466:G466"/>
    <mergeCell ref="F467:G467"/>
    <mergeCell ref="F468:G468"/>
    <mergeCell ref="F459:G459"/>
    <mergeCell ref="F460:G460"/>
    <mergeCell ref="F461:G461"/>
    <mergeCell ref="F462:G462"/>
    <mergeCell ref="F463:G463"/>
    <mergeCell ref="F454:G454"/>
    <mergeCell ref="F455:G455"/>
    <mergeCell ref="F456:G456"/>
    <mergeCell ref="F457:G457"/>
    <mergeCell ref="F458:G458"/>
    <mergeCell ref="F449:G449"/>
    <mergeCell ref="F450:G450"/>
    <mergeCell ref="F451:G451"/>
    <mergeCell ref="F452:G452"/>
    <mergeCell ref="F453:G453"/>
    <mergeCell ref="F444:G444"/>
    <mergeCell ref="F445:G445"/>
    <mergeCell ref="F446:G446"/>
    <mergeCell ref="F447:G447"/>
    <mergeCell ref="F448:G448"/>
    <mergeCell ref="F439:G439"/>
    <mergeCell ref="F440:G440"/>
    <mergeCell ref="F441:G441"/>
    <mergeCell ref="F442:G442"/>
    <mergeCell ref="F443:G443"/>
    <mergeCell ref="F434:G434"/>
    <mergeCell ref="F435:G435"/>
    <mergeCell ref="F436:G436"/>
    <mergeCell ref="F437:G437"/>
    <mergeCell ref="F438:G438"/>
    <mergeCell ref="F429:G429"/>
    <mergeCell ref="F430:G430"/>
    <mergeCell ref="F431:G431"/>
    <mergeCell ref="F432:G432"/>
    <mergeCell ref="F433:G433"/>
    <mergeCell ref="F424:G424"/>
    <mergeCell ref="F425:G425"/>
    <mergeCell ref="F426:G426"/>
    <mergeCell ref="F427:G427"/>
    <mergeCell ref="F428:G428"/>
    <mergeCell ref="F419:G419"/>
    <mergeCell ref="F420:G420"/>
    <mergeCell ref="F421:G421"/>
    <mergeCell ref="F422:G422"/>
    <mergeCell ref="F423:G423"/>
    <mergeCell ref="F414:G414"/>
    <mergeCell ref="F415:G415"/>
    <mergeCell ref="F416:G416"/>
    <mergeCell ref="F417:G417"/>
    <mergeCell ref="F418:G418"/>
    <mergeCell ref="F409:G409"/>
    <mergeCell ref="F410:G410"/>
    <mergeCell ref="F411:G411"/>
    <mergeCell ref="F412:G412"/>
    <mergeCell ref="F413:G413"/>
    <mergeCell ref="F404:G404"/>
    <mergeCell ref="F405:G405"/>
    <mergeCell ref="F406:G406"/>
    <mergeCell ref="F407:G407"/>
    <mergeCell ref="F408:G408"/>
    <mergeCell ref="F399:G399"/>
    <mergeCell ref="F400:G400"/>
    <mergeCell ref="F401:G401"/>
    <mergeCell ref="F402:G402"/>
    <mergeCell ref="F403:G403"/>
    <mergeCell ref="F394:G394"/>
    <mergeCell ref="F395:G395"/>
    <mergeCell ref="F396:G396"/>
    <mergeCell ref="F397:G397"/>
    <mergeCell ref="F398:G398"/>
    <mergeCell ref="F389:G389"/>
    <mergeCell ref="F390:G390"/>
    <mergeCell ref="F391:G391"/>
    <mergeCell ref="F392:G392"/>
    <mergeCell ref="F393:G393"/>
    <mergeCell ref="F384:G384"/>
    <mergeCell ref="F385:G385"/>
    <mergeCell ref="F386:G386"/>
    <mergeCell ref="F387:G387"/>
    <mergeCell ref="F388:G388"/>
    <mergeCell ref="F379:G379"/>
    <mergeCell ref="F380:G380"/>
    <mergeCell ref="F381:G381"/>
    <mergeCell ref="F382:G382"/>
    <mergeCell ref="F383:G383"/>
    <mergeCell ref="F374:G374"/>
    <mergeCell ref="F375:G375"/>
    <mergeCell ref="F376:G376"/>
    <mergeCell ref="F377:G377"/>
    <mergeCell ref="F378:G378"/>
    <mergeCell ref="F369:G369"/>
    <mergeCell ref="F370:G370"/>
    <mergeCell ref="F371:G371"/>
    <mergeCell ref="F372:G372"/>
    <mergeCell ref="F373:G373"/>
    <mergeCell ref="F364:G364"/>
    <mergeCell ref="F365:G365"/>
    <mergeCell ref="F366:G366"/>
    <mergeCell ref="F367:G367"/>
    <mergeCell ref="F368:G368"/>
    <mergeCell ref="F359:G359"/>
    <mergeCell ref="F360:G360"/>
    <mergeCell ref="F361:G361"/>
    <mergeCell ref="F362:G362"/>
    <mergeCell ref="F363:G363"/>
    <mergeCell ref="F354:G354"/>
    <mergeCell ref="F355:G355"/>
    <mergeCell ref="F356:G356"/>
    <mergeCell ref="F357:G357"/>
    <mergeCell ref="F358:G358"/>
    <mergeCell ref="F349:G349"/>
    <mergeCell ref="F350:G350"/>
    <mergeCell ref="F351:G351"/>
    <mergeCell ref="F352:G352"/>
    <mergeCell ref="F353:G353"/>
    <mergeCell ref="F344:G344"/>
    <mergeCell ref="F345:G345"/>
    <mergeCell ref="F346:G346"/>
    <mergeCell ref="F347:G347"/>
    <mergeCell ref="F348:G348"/>
    <mergeCell ref="F339:G339"/>
    <mergeCell ref="F340:G340"/>
    <mergeCell ref="F341:G341"/>
    <mergeCell ref="F342:G342"/>
    <mergeCell ref="F343:G343"/>
    <mergeCell ref="F334:G334"/>
    <mergeCell ref="F335:G335"/>
    <mergeCell ref="F336:G336"/>
    <mergeCell ref="F337:G337"/>
    <mergeCell ref="F338:G338"/>
    <mergeCell ref="F329:G329"/>
    <mergeCell ref="F330:G330"/>
    <mergeCell ref="F331:G331"/>
    <mergeCell ref="F332:G332"/>
    <mergeCell ref="F333:G333"/>
    <mergeCell ref="F324:G324"/>
    <mergeCell ref="F325:G325"/>
    <mergeCell ref="F326:G326"/>
    <mergeCell ref="F327:G327"/>
    <mergeCell ref="F328:G328"/>
    <mergeCell ref="F319:G319"/>
    <mergeCell ref="F320:G320"/>
    <mergeCell ref="F321:G321"/>
    <mergeCell ref="F322:G322"/>
    <mergeCell ref="F323:G323"/>
    <mergeCell ref="F314:G314"/>
    <mergeCell ref="F315:G315"/>
    <mergeCell ref="F316:G316"/>
    <mergeCell ref="F317:G317"/>
    <mergeCell ref="F318:G318"/>
    <mergeCell ref="F309:G309"/>
    <mergeCell ref="F310:G310"/>
    <mergeCell ref="F311:G311"/>
    <mergeCell ref="F312:G312"/>
    <mergeCell ref="F313:G313"/>
    <mergeCell ref="F304:G304"/>
    <mergeCell ref="F305:G305"/>
    <mergeCell ref="F306:G306"/>
    <mergeCell ref="F307:G307"/>
    <mergeCell ref="F308:G308"/>
    <mergeCell ref="F299:G299"/>
    <mergeCell ref="F300:G300"/>
    <mergeCell ref="F301:G301"/>
    <mergeCell ref="F302:G302"/>
    <mergeCell ref="F303:G303"/>
    <mergeCell ref="F294:G294"/>
    <mergeCell ref="F295:G295"/>
    <mergeCell ref="F296:G296"/>
    <mergeCell ref="F297:G297"/>
    <mergeCell ref="F298:G298"/>
    <mergeCell ref="F289:G289"/>
    <mergeCell ref="F290:G290"/>
    <mergeCell ref="F291:G291"/>
    <mergeCell ref="F292:G292"/>
    <mergeCell ref="F293:G293"/>
    <mergeCell ref="F284:G284"/>
    <mergeCell ref="F285:G285"/>
    <mergeCell ref="F286:G286"/>
    <mergeCell ref="F287:G287"/>
    <mergeCell ref="F288:G288"/>
    <mergeCell ref="F279:G279"/>
    <mergeCell ref="F280:G280"/>
    <mergeCell ref="F281:G281"/>
    <mergeCell ref="F282:G282"/>
    <mergeCell ref="F283:G283"/>
    <mergeCell ref="F274:G274"/>
    <mergeCell ref="F275:G275"/>
    <mergeCell ref="F276:G276"/>
    <mergeCell ref="F277:G277"/>
    <mergeCell ref="F278:G278"/>
    <mergeCell ref="F269:G269"/>
    <mergeCell ref="F270:G270"/>
    <mergeCell ref="F271:G271"/>
    <mergeCell ref="F272:G272"/>
    <mergeCell ref="F273:G273"/>
    <mergeCell ref="F264:G264"/>
    <mergeCell ref="F265:G265"/>
    <mergeCell ref="F266:G266"/>
    <mergeCell ref="F267:G267"/>
    <mergeCell ref="F268:G268"/>
    <mergeCell ref="F259:G259"/>
    <mergeCell ref="F260:G260"/>
    <mergeCell ref="F261:G261"/>
    <mergeCell ref="F262:G262"/>
    <mergeCell ref="F263:G263"/>
    <mergeCell ref="F254:G254"/>
    <mergeCell ref="F255:G255"/>
    <mergeCell ref="F256:G256"/>
    <mergeCell ref="F257:G257"/>
    <mergeCell ref="F258:G258"/>
    <mergeCell ref="F249:G249"/>
    <mergeCell ref="F250:G250"/>
    <mergeCell ref="F251:G251"/>
    <mergeCell ref="F252:G252"/>
    <mergeCell ref="F253:G253"/>
    <mergeCell ref="F244:G244"/>
    <mergeCell ref="F245:G245"/>
    <mergeCell ref="F246:G246"/>
    <mergeCell ref="F247:G247"/>
    <mergeCell ref="F248:G248"/>
    <mergeCell ref="F239:G239"/>
    <mergeCell ref="F240:G240"/>
    <mergeCell ref="F241:G241"/>
    <mergeCell ref="F242:G242"/>
    <mergeCell ref="F243:G243"/>
    <mergeCell ref="F234:G234"/>
    <mergeCell ref="F235:G235"/>
    <mergeCell ref="F236:G236"/>
    <mergeCell ref="F237:G237"/>
    <mergeCell ref="F238:G238"/>
    <mergeCell ref="F229:G229"/>
    <mergeCell ref="F230:G230"/>
    <mergeCell ref="F231:G231"/>
    <mergeCell ref="F232:G232"/>
    <mergeCell ref="F233:G233"/>
    <mergeCell ref="F224:G224"/>
    <mergeCell ref="F225:G225"/>
    <mergeCell ref="F226:G226"/>
    <mergeCell ref="F227:G227"/>
    <mergeCell ref="F228:G228"/>
    <mergeCell ref="F219:G219"/>
    <mergeCell ref="F220:G220"/>
    <mergeCell ref="F221:G221"/>
    <mergeCell ref="F222:G222"/>
    <mergeCell ref="F223:G223"/>
    <mergeCell ref="F214:G214"/>
    <mergeCell ref="F215:G215"/>
    <mergeCell ref="F216:G216"/>
    <mergeCell ref="F217:G217"/>
    <mergeCell ref="F218:G218"/>
    <mergeCell ref="F209:G209"/>
    <mergeCell ref="F210:G210"/>
    <mergeCell ref="F211:G211"/>
    <mergeCell ref="F212:G212"/>
    <mergeCell ref="F213:G213"/>
    <mergeCell ref="F204:G204"/>
    <mergeCell ref="F205:G205"/>
    <mergeCell ref="F206:G206"/>
    <mergeCell ref="F207:G207"/>
    <mergeCell ref="F208:G208"/>
    <mergeCell ref="F199:G199"/>
    <mergeCell ref="F200:G200"/>
    <mergeCell ref="F201:G201"/>
    <mergeCell ref="F202:G202"/>
    <mergeCell ref="F203:G203"/>
    <mergeCell ref="F194:G194"/>
    <mergeCell ref="F195:G195"/>
    <mergeCell ref="F196:G196"/>
    <mergeCell ref="F197:G197"/>
    <mergeCell ref="F198:G198"/>
    <mergeCell ref="F189:G189"/>
    <mergeCell ref="F190:G190"/>
    <mergeCell ref="F191:G191"/>
    <mergeCell ref="F192:G192"/>
    <mergeCell ref="F193:G193"/>
    <mergeCell ref="F184:G184"/>
    <mergeCell ref="F185:G185"/>
    <mergeCell ref="F186:G186"/>
    <mergeCell ref="F187:G187"/>
    <mergeCell ref="F188:G188"/>
    <mergeCell ref="F179:G179"/>
    <mergeCell ref="F180:G180"/>
    <mergeCell ref="F181:G181"/>
    <mergeCell ref="F182:G182"/>
    <mergeCell ref="F183:G183"/>
    <mergeCell ref="F174:G174"/>
    <mergeCell ref="F175:G175"/>
    <mergeCell ref="F176:G176"/>
    <mergeCell ref="F177:G177"/>
    <mergeCell ref="F178:G178"/>
    <mergeCell ref="F169:G169"/>
    <mergeCell ref="F170:G170"/>
    <mergeCell ref="F171:G171"/>
    <mergeCell ref="F172:G172"/>
    <mergeCell ref="F173:G173"/>
    <mergeCell ref="F164:G164"/>
    <mergeCell ref="F165:G165"/>
    <mergeCell ref="F166:G166"/>
    <mergeCell ref="F167:G167"/>
    <mergeCell ref="F168:G168"/>
    <mergeCell ref="F159:G159"/>
    <mergeCell ref="F160:G160"/>
    <mergeCell ref="F161:G161"/>
    <mergeCell ref="F162:G162"/>
    <mergeCell ref="F163:G163"/>
    <mergeCell ref="F154:G154"/>
    <mergeCell ref="F155:G155"/>
    <mergeCell ref="F156:G156"/>
    <mergeCell ref="F157:G157"/>
    <mergeCell ref="F158:G158"/>
    <mergeCell ref="F149:G149"/>
    <mergeCell ref="F150:G150"/>
    <mergeCell ref="F151:G151"/>
    <mergeCell ref="F152:G152"/>
    <mergeCell ref="F153:G153"/>
    <mergeCell ref="F144:G144"/>
    <mergeCell ref="F145:G145"/>
    <mergeCell ref="F146:G146"/>
    <mergeCell ref="F147:G147"/>
    <mergeCell ref="F148:G148"/>
    <mergeCell ref="F139:G139"/>
    <mergeCell ref="F140:G140"/>
    <mergeCell ref="F141:G141"/>
    <mergeCell ref="F142:G142"/>
    <mergeCell ref="F143:G143"/>
    <mergeCell ref="F134:G134"/>
    <mergeCell ref="F135:G135"/>
    <mergeCell ref="F136:G136"/>
    <mergeCell ref="F137:G137"/>
    <mergeCell ref="F138:G138"/>
    <mergeCell ref="F129:G129"/>
    <mergeCell ref="F130:G130"/>
    <mergeCell ref="F131:G131"/>
    <mergeCell ref="F132:G132"/>
    <mergeCell ref="F133:G133"/>
    <mergeCell ref="F124:G124"/>
    <mergeCell ref="F125:G125"/>
    <mergeCell ref="F126:G126"/>
    <mergeCell ref="F127:G127"/>
    <mergeCell ref="F128:G128"/>
    <mergeCell ref="F119:G119"/>
    <mergeCell ref="F120:G120"/>
    <mergeCell ref="F121:G121"/>
    <mergeCell ref="F122:G122"/>
    <mergeCell ref="F123:G123"/>
    <mergeCell ref="F114:G114"/>
    <mergeCell ref="F115:G115"/>
    <mergeCell ref="F116:G116"/>
    <mergeCell ref="F117:G117"/>
    <mergeCell ref="F118:G118"/>
    <mergeCell ref="F109:G109"/>
    <mergeCell ref="F110:G110"/>
    <mergeCell ref="F111:G111"/>
    <mergeCell ref="F112:G112"/>
    <mergeCell ref="F113:G113"/>
    <mergeCell ref="F104:G104"/>
    <mergeCell ref="F105:G105"/>
    <mergeCell ref="F106:G106"/>
    <mergeCell ref="F107:G107"/>
    <mergeCell ref="F108:G108"/>
    <mergeCell ref="F99:G99"/>
    <mergeCell ref="F100:G100"/>
    <mergeCell ref="F101:G101"/>
    <mergeCell ref="F102:G102"/>
    <mergeCell ref="F103:G103"/>
    <mergeCell ref="F94:G94"/>
    <mergeCell ref="F95:G95"/>
    <mergeCell ref="F96:G96"/>
    <mergeCell ref="F97:G97"/>
    <mergeCell ref="F98:G98"/>
    <mergeCell ref="F89:G89"/>
    <mergeCell ref="F90:G90"/>
    <mergeCell ref="F91:G91"/>
    <mergeCell ref="F92:G92"/>
    <mergeCell ref="F93:G93"/>
    <mergeCell ref="B1:E1"/>
    <mergeCell ref="F9:G9"/>
    <mergeCell ref="B8:D8"/>
    <mergeCell ref="C3:E3"/>
    <mergeCell ref="C4:E4"/>
    <mergeCell ref="C5:E5"/>
    <mergeCell ref="C6:E6"/>
    <mergeCell ref="F1:I1"/>
    <mergeCell ref="N10:O10"/>
    <mergeCell ref="B11:D11"/>
    <mergeCell ref="N11:O11"/>
    <mergeCell ref="B12:D12"/>
    <mergeCell ref="G12:I13"/>
    <mergeCell ref="N12:O12"/>
    <mergeCell ref="B13:D13"/>
    <mergeCell ref="N13:O13"/>
    <mergeCell ref="N23:P23"/>
    <mergeCell ref="F24:G24"/>
    <mergeCell ref="N24:P24"/>
    <mergeCell ref="B14:D14"/>
    <mergeCell ref="B15:D15"/>
    <mergeCell ref="B16:D16"/>
    <mergeCell ref="B17:D17"/>
    <mergeCell ref="B19:I19"/>
    <mergeCell ref="F28:G28"/>
    <mergeCell ref="F20:G20"/>
    <mergeCell ref="F21:G21"/>
    <mergeCell ref="F22:G22"/>
    <mergeCell ref="F23:G23"/>
    <mergeCell ref="F25:G25"/>
    <mergeCell ref="N25:P25"/>
    <mergeCell ref="F26:G26"/>
    <mergeCell ref="N26:P26"/>
    <mergeCell ref="F27:G27"/>
    <mergeCell ref="F57:G57"/>
    <mergeCell ref="F40:G40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70:G70"/>
    <mergeCell ref="F71:G71"/>
    <mergeCell ref="F63:G63"/>
    <mergeCell ref="F52:G52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8:G58"/>
    <mergeCell ref="F59:G59"/>
    <mergeCell ref="F60:G60"/>
    <mergeCell ref="F61:G61"/>
    <mergeCell ref="F62:G62"/>
    <mergeCell ref="F53:G53"/>
    <mergeCell ref="F54:G54"/>
    <mergeCell ref="F55:G55"/>
    <mergeCell ref="F56:G56"/>
    <mergeCell ref="F76:G76"/>
    <mergeCell ref="F65:G65"/>
    <mergeCell ref="F66:G66"/>
    <mergeCell ref="B9:D9"/>
    <mergeCell ref="F88:G88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72:G72"/>
    <mergeCell ref="F73:G73"/>
    <mergeCell ref="F74:G74"/>
    <mergeCell ref="F75:G75"/>
    <mergeCell ref="F64:G64"/>
    <mergeCell ref="F67:G67"/>
    <mergeCell ref="F68:G68"/>
    <mergeCell ref="F69:G69"/>
  </mergeCells>
  <conditionalFormatting sqref="B14:E14">
    <cfRule type="expression" dxfId="6" priority="5">
      <formula>OR($E$14&lt;$P$15,$E$14&gt;$P$16)</formula>
    </cfRule>
  </conditionalFormatting>
  <conditionalFormatting sqref="B15:E15">
    <cfRule type="expression" dxfId="5" priority="4">
      <formula>$E$15&lt;$P$17</formula>
    </cfRule>
  </conditionalFormatting>
  <conditionalFormatting sqref="B16:E16">
    <cfRule type="expression" dxfId="4" priority="3">
      <formula>$E$16&lt;$P$18</formula>
    </cfRule>
  </conditionalFormatting>
  <conditionalFormatting sqref="E21:E53 D22:I500 B22:B500">
    <cfRule type="expression" dxfId="3" priority="6">
      <formula>AND($B20&gt;0,$B21=0)</formula>
    </cfRule>
    <cfRule type="expression" dxfId="2" priority="7">
      <formula>$B20&gt;0</formula>
    </cfRule>
  </conditionalFormatting>
  <conditionalFormatting sqref="C22:C500">
    <cfRule type="expression" dxfId="1" priority="2">
      <formula>$B66&gt;0</formula>
    </cfRule>
    <cfRule type="expression" dxfId="0" priority="1">
      <formula>AND($B21&gt;0,$B22=0)</formula>
    </cfRule>
  </conditionalFormatting>
  <dataValidations count="1">
    <dataValidation type="list" allowBlank="1" showInputMessage="1" showErrorMessage="1" sqref="E8" xr:uid="{00000000-0002-0000-0400-000000000000}">
      <formula1>AllSC</formula1>
    </dataValidation>
  </dataValidations>
  <hyperlinks>
    <hyperlink ref="E9" location="'Imperial Staged Storage'!E9" tooltip=" " display="Imperial" xr:uid="{00000000-0004-0000-0400-000000000000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>
                  <from>
                    <xdr:col>6</xdr:col>
                    <xdr:colOff>374650</xdr:colOff>
                    <xdr:row>14</xdr:row>
                    <xdr:rowOff>25400</xdr:rowOff>
                  </from>
                  <to>
                    <xdr:col>8</xdr:col>
                    <xdr:colOff>190500</xdr:colOff>
                    <xdr:row>15</xdr:row>
                    <xdr:rowOff>120650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published="0" codeName="Sheet3"/>
  <dimension ref="A1:I135"/>
  <sheetViews>
    <sheetView workbookViewId="0">
      <selection activeCell="E2" sqref="E2"/>
    </sheetView>
  </sheetViews>
  <sheetFormatPr defaultColWidth="8.81640625" defaultRowHeight="14.5" x14ac:dyDescent="0.35"/>
  <cols>
    <col min="1" max="1" width="14.453125" customWidth="1"/>
    <col min="3" max="3" width="17.54296875" customWidth="1"/>
    <col min="8" max="8" width="13.7265625" customWidth="1"/>
  </cols>
  <sheetData>
    <row r="1" spans="1:9" x14ac:dyDescent="0.35">
      <c r="A1" s="116" t="s">
        <v>53</v>
      </c>
      <c r="E1" t="s">
        <v>82</v>
      </c>
    </row>
    <row r="2" spans="1:9" ht="14.25" customHeight="1" x14ac:dyDescent="0.35">
      <c r="A2" t="s">
        <v>71</v>
      </c>
      <c r="C2" s="2" t="s">
        <v>53</v>
      </c>
      <c r="D2" s="127"/>
      <c r="E2" s="127"/>
      <c r="F2" s="127"/>
      <c r="G2" s="127"/>
      <c r="H2" s="135"/>
      <c r="I2" s="2"/>
    </row>
    <row r="3" spans="1:9" x14ac:dyDescent="0.35">
      <c r="A3" t="s">
        <v>69</v>
      </c>
      <c r="C3" s="2" t="s">
        <v>69</v>
      </c>
      <c r="D3" s="134"/>
      <c r="E3" s="133"/>
      <c r="F3" s="133"/>
      <c r="G3" s="133"/>
      <c r="H3" s="133"/>
      <c r="I3" s="143"/>
    </row>
    <row r="4" spans="1:9" x14ac:dyDescent="0.35">
      <c r="A4" t="s">
        <v>81</v>
      </c>
      <c r="C4" s="2"/>
      <c r="D4" s="134"/>
      <c r="E4" s="136"/>
      <c r="F4" s="136"/>
      <c r="G4" s="136"/>
      <c r="H4" s="136"/>
      <c r="I4" s="133"/>
    </row>
    <row r="5" spans="1:9" x14ac:dyDescent="0.35">
      <c r="A5" s="116"/>
      <c r="C5" s="2"/>
      <c r="D5" s="134"/>
      <c r="E5" s="136"/>
      <c r="F5" s="136"/>
      <c r="G5" s="136"/>
      <c r="H5" s="2"/>
      <c r="I5" s="2"/>
    </row>
    <row r="6" spans="1:9" x14ac:dyDescent="0.35">
      <c r="A6" s="116"/>
      <c r="C6" s="2"/>
      <c r="D6" s="134"/>
      <c r="E6" s="127"/>
      <c r="F6" s="127"/>
      <c r="G6" s="127"/>
      <c r="H6" s="135"/>
      <c r="I6" s="2"/>
    </row>
    <row r="7" spans="1:9" x14ac:dyDescent="0.35">
      <c r="A7" s="116" t="s">
        <v>54</v>
      </c>
      <c r="C7" s="2"/>
      <c r="D7" s="127"/>
      <c r="E7" s="127"/>
      <c r="F7" s="127"/>
      <c r="G7" s="127"/>
      <c r="H7" s="133"/>
      <c r="I7" s="2"/>
    </row>
    <row r="8" spans="1:9" x14ac:dyDescent="0.35">
      <c r="A8" s="116" t="s">
        <v>55</v>
      </c>
      <c r="C8" s="2"/>
      <c r="D8" s="134"/>
      <c r="E8" s="133"/>
      <c r="F8" s="133"/>
      <c r="G8" s="133"/>
      <c r="H8" s="136"/>
      <c r="I8" s="2"/>
    </row>
    <row r="9" spans="1:9" x14ac:dyDescent="0.35">
      <c r="C9" s="2"/>
      <c r="D9" s="134"/>
      <c r="E9" s="136"/>
      <c r="F9" s="136"/>
      <c r="G9" s="136"/>
      <c r="H9" s="2"/>
      <c r="I9" s="2"/>
    </row>
    <row r="10" spans="1:9" x14ac:dyDescent="0.35">
      <c r="A10" t="s">
        <v>56</v>
      </c>
      <c r="C10" s="2"/>
      <c r="D10" s="134"/>
      <c r="E10" s="136"/>
      <c r="F10" s="136"/>
      <c r="G10" s="136"/>
      <c r="H10" s="135"/>
      <c r="I10" s="2"/>
    </row>
    <row r="11" spans="1:9" x14ac:dyDescent="0.35">
      <c r="A11" t="s">
        <v>57</v>
      </c>
      <c r="C11" s="2"/>
      <c r="D11" s="134"/>
      <c r="E11" s="133"/>
      <c r="F11" s="133"/>
      <c r="G11" s="133"/>
      <c r="H11" s="133"/>
      <c r="I11" s="2"/>
    </row>
    <row r="12" spans="1:9" x14ac:dyDescent="0.35">
      <c r="C12" s="2"/>
      <c r="D12" s="127"/>
      <c r="E12" s="127"/>
      <c r="F12" s="127"/>
      <c r="G12" s="127"/>
      <c r="H12" s="136"/>
      <c r="I12" s="2"/>
    </row>
    <row r="13" spans="1:9" x14ac:dyDescent="0.35">
      <c r="A13" s="131">
        <v>90</v>
      </c>
      <c r="B13" s="117">
        <f t="shared" ref="B13:B76" si="0">B14+1</f>
        <v>90</v>
      </c>
      <c r="D13" s="134"/>
      <c r="E13" s="133"/>
      <c r="F13" s="133"/>
      <c r="G13" s="133"/>
      <c r="H13" s="2"/>
    </row>
    <row r="14" spans="1:9" x14ac:dyDescent="0.35">
      <c r="A14" s="131">
        <v>89</v>
      </c>
      <c r="B14" s="117">
        <f t="shared" si="0"/>
        <v>89</v>
      </c>
      <c r="D14" s="134"/>
      <c r="E14" s="136"/>
      <c r="F14" s="136"/>
      <c r="G14" s="136"/>
      <c r="H14" s="2"/>
    </row>
    <row r="15" spans="1:9" x14ac:dyDescent="0.35">
      <c r="A15" s="131">
        <v>88</v>
      </c>
      <c r="B15" s="117">
        <f t="shared" si="0"/>
        <v>88</v>
      </c>
      <c r="D15" s="134"/>
      <c r="E15" s="136"/>
      <c r="F15" s="136"/>
      <c r="G15" s="136"/>
      <c r="H15" s="2"/>
    </row>
    <row r="16" spans="1:9" x14ac:dyDescent="0.35">
      <c r="A16" s="131">
        <v>87</v>
      </c>
      <c r="B16" s="117">
        <f t="shared" si="0"/>
        <v>87</v>
      </c>
      <c r="D16" s="2"/>
      <c r="E16" s="2"/>
      <c r="F16" s="2"/>
      <c r="G16" s="2"/>
      <c r="H16" s="2"/>
    </row>
    <row r="17" spans="1:2" x14ac:dyDescent="0.35">
      <c r="A17" s="131">
        <v>86</v>
      </c>
      <c r="B17" s="117">
        <f t="shared" si="0"/>
        <v>86</v>
      </c>
    </row>
    <row r="18" spans="1:2" x14ac:dyDescent="0.35">
      <c r="A18" s="131">
        <v>85</v>
      </c>
      <c r="B18" s="117">
        <f t="shared" si="0"/>
        <v>85</v>
      </c>
    </row>
    <row r="19" spans="1:2" x14ac:dyDescent="0.35">
      <c r="A19" s="131">
        <v>84</v>
      </c>
      <c r="B19" s="117">
        <f t="shared" si="0"/>
        <v>84</v>
      </c>
    </row>
    <row r="20" spans="1:2" x14ac:dyDescent="0.35">
      <c r="A20" s="131">
        <v>83</v>
      </c>
      <c r="B20" s="117">
        <f t="shared" si="0"/>
        <v>83</v>
      </c>
    </row>
    <row r="21" spans="1:2" x14ac:dyDescent="0.35">
      <c r="A21" s="131">
        <v>82</v>
      </c>
      <c r="B21" s="117">
        <f t="shared" si="0"/>
        <v>82</v>
      </c>
    </row>
    <row r="22" spans="1:2" x14ac:dyDescent="0.35">
      <c r="A22" s="131">
        <v>81</v>
      </c>
      <c r="B22" s="117">
        <f t="shared" si="0"/>
        <v>81</v>
      </c>
    </row>
    <row r="23" spans="1:2" x14ac:dyDescent="0.35">
      <c r="A23" s="131">
        <v>80</v>
      </c>
      <c r="B23" s="117">
        <f t="shared" si="0"/>
        <v>80</v>
      </c>
    </row>
    <row r="24" spans="1:2" x14ac:dyDescent="0.35">
      <c r="A24" s="131">
        <v>79</v>
      </c>
      <c r="B24" s="117">
        <f t="shared" si="0"/>
        <v>79</v>
      </c>
    </row>
    <row r="25" spans="1:2" x14ac:dyDescent="0.35">
      <c r="A25" s="131">
        <v>78</v>
      </c>
      <c r="B25" s="117">
        <f t="shared" si="0"/>
        <v>78</v>
      </c>
    </row>
    <row r="26" spans="1:2" x14ac:dyDescent="0.35">
      <c r="A26" s="131">
        <v>77</v>
      </c>
      <c r="B26" s="117">
        <f t="shared" si="0"/>
        <v>77</v>
      </c>
    </row>
    <row r="27" spans="1:2" x14ac:dyDescent="0.35">
      <c r="A27" s="131">
        <v>76</v>
      </c>
      <c r="B27" s="117">
        <f t="shared" si="0"/>
        <v>76</v>
      </c>
    </row>
    <row r="28" spans="1:2" x14ac:dyDescent="0.35">
      <c r="A28" s="131">
        <v>75</v>
      </c>
      <c r="B28" s="117">
        <f t="shared" si="0"/>
        <v>75</v>
      </c>
    </row>
    <row r="29" spans="1:2" x14ac:dyDescent="0.35">
      <c r="A29" s="131">
        <v>74</v>
      </c>
      <c r="B29" s="117">
        <f t="shared" si="0"/>
        <v>74</v>
      </c>
    </row>
    <row r="30" spans="1:2" x14ac:dyDescent="0.35">
      <c r="A30" s="131">
        <v>73</v>
      </c>
      <c r="B30" s="117">
        <f t="shared" si="0"/>
        <v>73</v>
      </c>
    </row>
    <row r="31" spans="1:2" x14ac:dyDescent="0.35">
      <c r="A31" s="131">
        <v>72</v>
      </c>
      <c r="B31" s="117">
        <f t="shared" si="0"/>
        <v>72</v>
      </c>
    </row>
    <row r="32" spans="1:2" x14ac:dyDescent="0.35">
      <c r="A32" s="131">
        <v>71</v>
      </c>
      <c r="B32" s="117">
        <f t="shared" si="0"/>
        <v>71</v>
      </c>
    </row>
    <row r="33" spans="1:2" x14ac:dyDescent="0.35">
      <c r="A33" s="131">
        <v>70</v>
      </c>
      <c r="B33" s="117">
        <f t="shared" si="0"/>
        <v>70</v>
      </c>
    </row>
    <row r="34" spans="1:2" x14ac:dyDescent="0.35">
      <c r="A34" s="131">
        <v>69</v>
      </c>
      <c r="B34" s="117">
        <f t="shared" si="0"/>
        <v>69</v>
      </c>
    </row>
    <row r="35" spans="1:2" x14ac:dyDescent="0.35">
      <c r="A35" s="131">
        <v>68</v>
      </c>
      <c r="B35" s="117">
        <f t="shared" si="0"/>
        <v>68</v>
      </c>
    </row>
    <row r="36" spans="1:2" x14ac:dyDescent="0.35">
      <c r="A36" s="131">
        <v>67</v>
      </c>
      <c r="B36" s="117">
        <f t="shared" si="0"/>
        <v>67</v>
      </c>
    </row>
    <row r="37" spans="1:2" x14ac:dyDescent="0.35">
      <c r="A37" s="131">
        <v>66</v>
      </c>
      <c r="B37" s="117">
        <f t="shared" si="0"/>
        <v>66</v>
      </c>
    </row>
    <row r="38" spans="1:2" x14ac:dyDescent="0.35">
      <c r="A38" s="131">
        <v>65</v>
      </c>
      <c r="B38" s="117">
        <f t="shared" si="0"/>
        <v>65</v>
      </c>
    </row>
    <row r="39" spans="1:2" x14ac:dyDescent="0.35">
      <c r="A39" s="131">
        <v>64</v>
      </c>
      <c r="B39" s="117">
        <f t="shared" si="0"/>
        <v>64</v>
      </c>
    </row>
    <row r="40" spans="1:2" x14ac:dyDescent="0.35">
      <c r="A40" s="131">
        <v>63</v>
      </c>
      <c r="B40" s="117">
        <f t="shared" si="0"/>
        <v>63</v>
      </c>
    </row>
    <row r="41" spans="1:2" x14ac:dyDescent="0.35">
      <c r="A41" s="131">
        <v>62</v>
      </c>
      <c r="B41" s="117">
        <f t="shared" si="0"/>
        <v>62</v>
      </c>
    </row>
    <row r="42" spans="1:2" x14ac:dyDescent="0.35">
      <c r="A42" s="131">
        <v>61</v>
      </c>
      <c r="B42" s="117">
        <f t="shared" si="0"/>
        <v>61</v>
      </c>
    </row>
    <row r="43" spans="1:2" x14ac:dyDescent="0.35">
      <c r="A43" s="131">
        <v>60</v>
      </c>
      <c r="B43" s="117">
        <f t="shared" si="0"/>
        <v>60</v>
      </c>
    </row>
    <row r="44" spans="1:2" x14ac:dyDescent="0.35">
      <c r="A44" s="131">
        <v>59</v>
      </c>
      <c r="B44" s="117">
        <f t="shared" si="0"/>
        <v>59</v>
      </c>
    </row>
    <row r="45" spans="1:2" x14ac:dyDescent="0.35">
      <c r="A45" s="131">
        <v>58</v>
      </c>
      <c r="B45" s="117">
        <f t="shared" si="0"/>
        <v>58</v>
      </c>
    </row>
    <row r="46" spans="1:2" x14ac:dyDescent="0.35">
      <c r="A46" s="131">
        <v>57</v>
      </c>
      <c r="B46" s="117">
        <f t="shared" si="0"/>
        <v>57</v>
      </c>
    </row>
    <row r="47" spans="1:2" x14ac:dyDescent="0.35">
      <c r="A47" s="131">
        <v>56</v>
      </c>
      <c r="B47" s="117">
        <f t="shared" si="0"/>
        <v>56</v>
      </c>
    </row>
    <row r="48" spans="1:2" x14ac:dyDescent="0.35">
      <c r="A48" s="131">
        <v>55</v>
      </c>
      <c r="B48" s="117">
        <f t="shared" si="0"/>
        <v>55</v>
      </c>
    </row>
    <row r="49" spans="1:2" x14ac:dyDescent="0.35">
      <c r="A49" s="131">
        <v>54</v>
      </c>
      <c r="B49" s="117">
        <f t="shared" si="0"/>
        <v>54</v>
      </c>
    </row>
    <row r="50" spans="1:2" x14ac:dyDescent="0.35">
      <c r="A50" s="131">
        <v>53</v>
      </c>
      <c r="B50" s="117">
        <f t="shared" si="0"/>
        <v>53</v>
      </c>
    </row>
    <row r="51" spans="1:2" x14ac:dyDescent="0.35">
      <c r="A51" s="131">
        <v>52</v>
      </c>
      <c r="B51" s="117">
        <f t="shared" si="0"/>
        <v>52</v>
      </c>
    </row>
    <row r="52" spans="1:2" x14ac:dyDescent="0.35">
      <c r="A52" s="131">
        <v>51</v>
      </c>
      <c r="B52" s="117">
        <f t="shared" si="0"/>
        <v>51</v>
      </c>
    </row>
    <row r="53" spans="1:2" x14ac:dyDescent="0.35">
      <c r="A53" s="131">
        <v>50</v>
      </c>
      <c r="B53" s="117">
        <f t="shared" si="0"/>
        <v>50</v>
      </c>
    </row>
    <row r="54" spans="1:2" x14ac:dyDescent="0.35">
      <c r="A54" s="131">
        <v>49</v>
      </c>
      <c r="B54" s="117">
        <f t="shared" si="0"/>
        <v>49</v>
      </c>
    </row>
    <row r="55" spans="1:2" x14ac:dyDescent="0.35">
      <c r="A55" s="131">
        <v>48</v>
      </c>
      <c r="B55" s="117">
        <f t="shared" si="0"/>
        <v>48</v>
      </c>
    </row>
    <row r="56" spans="1:2" x14ac:dyDescent="0.35">
      <c r="A56" s="131">
        <v>47</v>
      </c>
      <c r="B56" s="117">
        <f t="shared" si="0"/>
        <v>47</v>
      </c>
    </row>
    <row r="57" spans="1:2" x14ac:dyDescent="0.35">
      <c r="A57" s="131">
        <v>46</v>
      </c>
      <c r="B57" s="117">
        <f t="shared" si="0"/>
        <v>46</v>
      </c>
    </row>
    <row r="58" spans="1:2" x14ac:dyDescent="0.35">
      <c r="A58" s="131">
        <v>45</v>
      </c>
      <c r="B58" s="117">
        <f t="shared" si="0"/>
        <v>45</v>
      </c>
    </row>
    <row r="59" spans="1:2" x14ac:dyDescent="0.35">
      <c r="A59" s="131">
        <v>44</v>
      </c>
      <c r="B59" s="117">
        <f t="shared" si="0"/>
        <v>44</v>
      </c>
    </row>
    <row r="60" spans="1:2" x14ac:dyDescent="0.35">
      <c r="A60" s="131">
        <v>43</v>
      </c>
      <c r="B60" s="117">
        <f t="shared" si="0"/>
        <v>43</v>
      </c>
    </row>
    <row r="61" spans="1:2" x14ac:dyDescent="0.35">
      <c r="A61" s="131">
        <v>42</v>
      </c>
      <c r="B61" s="117">
        <f t="shared" si="0"/>
        <v>42</v>
      </c>
    </row>
    <row r="62" spans="1:2" x14ac:dyDescent="0.35">
      <c r="A62" s="131">
        <v>41</v>
      </c>
      <c r="B62" s="117">
        <f t="shared" si="0"/>
        <v>41</v>
      </c>
    </row>
    <row r="63" spans="1:2" x14ac:dyDescent="0.35">
      <c r="A63" s="131">
        <v>40</v>
      </c>
      <c r="B63" s="117">
        <f t="shared" si="0"/>
        <v>40</v>
      </c>
    </row>
    <row r="64" spans="1:2" x14ac:dyDescent="0.35">
      <c r="A64" s="131">
        <v>39</v>
      </c>
      <c r="B64" s="117">
        <f t="shared" si="0"/>
        <v>39</v>
      </c>
    </row>
    <row r="65" spans="1:2" x14ac:dyDescent="0.35">
      <c r="A65" s="131">
        <v>38</v>
      </c>
      <c r="B65" s="117">
        <f t="shared" si="0"/>
        <v>38</v>
      </c>
    </row>
    <row r="66" spans="1:2" x14ac:dyDescent="0.35">
      <c r="A66" s="131">
        <v>37</v>
      </c>
      <c r="B66" s="117">
        <f t="shared" si="0"/>
        <v>37</v>
      </c>
    </row>
    <row r="67" spans="1:2" x14ac:dyDescent="0.35">
      <c r="A67" s="131">
        <v>36</v>
      </c>
      <c r="B67" s="117">
        <f t="shared" si="0"/>
        <v>36</v>
      </c>
    </row>
    <row r="68" spans="1:2" x14ac:dyDescent="0.35">
      <c r="A68" s="131">
        <v>35</v>
      </c>
      <c r="B68" s="117">
        <f t="shared" si="0"/>
        <v>35</v>
      </c>
    </row>
    <row r="69" spans="1:2" x14ac:dyDescent="0.35">
      <c r="A69" s="131">
        <v>34</v>
      </c>
      <c r="B69" s="117">
        <f t="shared" si="0"/>
        <v>34</v>
      </c>
    </row>
    <row r="70" spans="1:2" x14ac:dyDescent="0.35">
      <c r="A70" s="131">
        <v>33</v>
      </c>
      <c r="B70" s="117">
        <f t="shared" si="0"/>
        <v>33</v>
      </c>
    </row>
    <row r="71" spans="1:2" x14ac:dyDescent="0.35">
      <c r="A71" s="131">
        <v>32</v>
      </c>
      <c r="B71" s="117">
        <f t="shared" si="0"/>
        <v>32</v>
      </c>
    </row>
    <row r="72" spans="1:2" x14ac:dyDescent="0.35">
      <c r="A72" s="131">
        <v>31</v>
      </c>
      <c r="B72" s="117">
        <f t="shared" si="0"/>
        <v>31</v>
      </c>
    </row>
    <row r="73" spans="1:2" x14ac:dyDescent="0.35">
      <c r="A73" s="131">
        <v>30</v>
      </c>
      <c r="B73" s="117">
        <f t="shared" si="0"/>
        <v>30</v>
      </c>
    </row>
    <row r="74" spans="1:2" x14ac:dyDescent="0.35">
      <c r="A74" s="131">
        <v>29</v>
      </c>
      <c r="B74" s="117">
        <f t="shared" si="0"/>
        <v>29</v>
      </c>
    </row>
    <row r="75" spans="1:2" x14ac:dyDescent="0.35">
      <c r="A75" s="131">
        <v>28</v>
      </c>
      <c r="B75" s="117">
        <f t="shared" si="0"/>
        <v>28</v>
      </c>
    </row>
    <row r="76" spans="1:2" x14ac:dyDescent="0.35">
      <c r="A76" s="131">
        <v>27</v>
      </c>
      <c r="B76" s="117">
        <f t="shared" si="0"/>
        <v>27</v>
      </c>
    </row>
    <row r="77" spans="1:2" x14ac:dyDescent="0.35">
      <c r="A77" s="131">
        <v>26</v>
      </c>
      <c r="B77" s="117">
        <f t="shared" ref="B77:B93" si="1">B78+1</f>
        <v>26</v>
      </c>
    </row>
    <row r="78" spans="1:2" x14ac:dyDescent="0.35">
      <c r="A78" s="131">
        <v>25</v>
      </c>
      <c r="B78" s="117">
        <f t="shared" si="1"/>
        <v>25</v>
      </c>
    </row>
    <row r="79" spans="1:2" x14ac:dyDescent="0.35">
      <c r="A79" s="131">
        <v>24</v>
      </c>
      <c r="B79" s="117">
        <f t="shared" si="1"/>
        <v>24</v>
      </c>
    </row>
    <row r="80" spans="1:2" x14ac:dyDescent="0.35">
      <c r="A80" s="132">
        <v>23</v>
      </c>
      <c r="B80" s="117">
        <f t="shared" si="1"/>
        <v>23</v>
      </c>
    </row>
    <row r="81" spans="1:2" x14ac:dyDescent="0.35">
      <c r="A81" s="132">
        <v>22</v>
      </c>
      <c r="B81" s="117">
        <f t="shared" si="1"/>
        <v>22</v>
      </c>
    </row>
    <row r="82" spans="1:2" x14ac:dyDescent="0.35">
      <c r="A82" s="132">
        <v>21</v>
      </c>
      <c r="B82" s="117">
        <f t="shared" si="1"/>
        <v>21</v>
      </c>
    </row>
    <row r="83" spans="1:2" x14ac:dyDescent="0.35">
      <c r="A83" s="132">
        <v>20</v>
      </c>
      <c r="B83" s="117">
        <f t="shared" si="1"/>
        <v>20</v>
      </c>
    </row>
    <row r="84" spans="1:2" x14ac:dyDescent="0.35">
      <c r="A84" s="132">
        <v>19</v>
      </c>
      <c r="B84" s="117">
        <f t="shared" si="1"/>
        <v>19</v>
      </c>
    </row>
    <row r="85" spans="1:2" x14ac:dyDescent="0.35">
      <c r="A85" s="132">
        <v>18</v>
      </c>
      <c r="B85" s="117">
        <f t="shared" si="1"/>
        <v>18</v>
      </c>
    </row>
    <row r="86" spans="1:2" x14ac:dyDescent="0.35">
      <c r="A86" s="132">
        <v>17</v>
      </c>
      <c r="B86" s="117">
        <f t="shared" si="1"/>
        <v>17</v>
      </c>
    </row>
    <row r="87" spans="1:2" x14ac:dyDescent="0.35">
      <c r="A87" s="132">
        <v>16</v>
      </c>
      <c r="B87" s="117">
        <f t="shared" si="1"/>
        <v>16</v>
      </c>
    </row>
    <row r="88" spans="1:2" x14ac:dyDescent="0.35">
      <c r="A88" s="132">
        <v>15</v>
      </c>
      <c r="B88" s="117">
        <f t="shared" si="1"/>
        <v>15</v>
      </c>
    </row>
    <row r="89" spans="1:2" x14ac:dyDescent="0.35">
      <c r="A89" s="132">
        <v>14</v>
      </c>
      <c r="B89" s="117">
        <f t="shared" si="1"/>
        <v>14</v>
      </c>
    </row>
    <row r="90" spans="1:2" x14ac:dyDescent="0.35">
      <c r="A90" s="132">
        <v>13</v>
      </c>
      <c r="B90" s="117">
        <f t="shared" si="1"/>
        <v>13</v>
      </c>
    </row>
    <row r="91" spans="1:2" x14ac:dyDescent="0.35">
      <c r="A91" s="117">
        <v>12</v>
      </c>
      <c r="B91" s="117">
        <f t="shared" si="1"/>
        <v>12</v>
      </c>
    </row>
    <row r="92" spans="1:2" x14ac:dyDescent="0.35">
      <c r="A92" s="117"/>
      <c r="B92" s="117">
        <f t="shared" si="1"/>
        <v>11</v>
      </c>
    </row>
    <row r="93" spans="1:2" x14ac:dyDescent="0.35">
      <c r="A93" s="117"/>
      <c r="B93" s="117">
        <f t="shared" si="1"/>
        <v>10</v>
      </c>
    </row>
    <row r="94" spans="1:2" x14ac:dyDescent="0.35">
      <c r="A94" s="117"/>
      <c r="B94" s="117">
        <v>9</v>
      </c>
    </row>
    <row r="95" spans="1:2" x14ac:dyDescent="0.35">
      <c r="A95" s="117"/>
      <c r="B95" s="2"/>
    </row>
    <row r="96" spans="1:2" x14ac:dyDescent="0.35">
      <c r="A96" s="117"/>
      <c r="B96" s="2"/>
    </row>
    <row r="97" spans="1:2" x14ac:dyDescent="0.35">
      <c r="A97" s="117"/>
      <c r="B97" s="2"/>
    </row>
    <row r="98" spans="1:2" x14ac:dyDescent="0.35">
      <c r="A98" s="117"/>
      <c r="B98" s="2"/>
    </row>
    <row r="99" spans="1:2" x14ac:dyDescent="0.35">
      <c r="A99" s="117"/>
      <c r="B99" s="2"/>
    </row>
    <row r="100" spans="1:2" x14ac:dyDescent="0.35">
      <c r="A100" s="117"/>
      <c r="B100" s="2"/>
    </row>
    <row r="101" spans="1:2" x14ac:dyDescent="0.35">
      <c r="A101" s="117"/>
      <c r="B101" s="2"/>
    </row>
    <row r="102" spans="1:2" x14ac:dyDescent="0.35">
      <c r="A102" s="117"/>
      <c r="B102" s="2"/>
    </row>
    <row r="103" spans="1:2" x14ac:dyDescent="0.35">
      <c r="A103" s="117"/>
      <c r="B103" s="2"/>
    </row>
    <row r="104" spans="1:2" x14ac:dyDescent="0.35">
      <c r="A104" s="117"/>
      <c r="B104" s="2"/>
    </row>
    <row r="105" spans="1:2" x14ac:dyDescent="0.35">
      <c r="A105" s="117"/>
      <c r="B105" s="2"/>
    </row>
    <row r="106" spans="1:2" x14ac:dyDescent="0.35">
      <c r="A106" s="117"/>
      <c r="B106" s="2"/>
    </row>
    <row r="107" spans="1:2" x14ac:dyDescent="0.35">
      <c r="A107" s="117"/>
      <c r="B107" s="2"/>
    </row>
    <row r="108" spans="1:2" x14ac:dyDescent="0.35">
      <c r="A108" s="117"/>
      <c r="B108" s="2"/>
    </row>
    <row r="109" spans="1:2" x14ac:dyDescent="0.35">
      <c r="A109" s="117"/>
      <c r="B109" s="2"/>
    </row>
    <row r="110" spans="1:2" x14ac:dyDescent="0.35">
      <c r="A110" s="117"/>
      <c r="B110" s="2"/>
    </row>
    <row r="111" spans="1:2" x14ac:dyDescent="0.35">
      <c r="A111" s="117"/>
      <c r="B111" s="2"/>
    </row>
    <row r="112" spans="1:2" x14ac:dyDescent="0.35">
      <c r="A112" s="117"/>
      <c r="B112" s="2"/>
    </row>
    <row r="113" spans="1:2" x14ac:dyDescent="0.35">
      <c r="A113" s="117"/>
      <c r="B113" s="2"/>
    </row>
    <row r="114" spans="1:2" x14ac:dyDescent="0.35">
      <c r="A114" s="117"/>
      <c r="B114" s="2"/>
    </row>
    <row r="115" spans="1:2" x14ac:dyDescent="0.35">
      <c r="A115" s="117"/>
      <c r="B115" s="2"/>
    </row>
    <row r="116" spans="1:2" x14ac:dyDescent="0.35">
      <c r="A116" s="117"/>
      <c r="B116" s="2"/>
    </row>
    <row r="117" spans="1:2" x14ac:dyDescent="0.35">
      <c r="A117" s="117"/>
      <c r="B117" s="2"/>
    </row>
    <row r="118" spans="1:2" x14ac:dyDescent="0.35">
      <c r="A118" s="117"/>
      <c r="B118" s="2"/>
    </row>
    <row r="119" spans="1:2" x14ac:dyDescent="0.35">
      <c r="A119" s="117"/>
      <c r="B119" s="2"/>
    </row>
    <row r="120" spans="1:2" x14ac:dyDescent="0.35">
      <c r="A120" s="117"/>
      <c r="B120" s="2"/>
    </row>
    <row r="121" spans="1:2" x14ac:dyDescent="0.35">
      <c r="A121" s="117"/>
      <c r="B121" s="2"/>
    </row>
    <row r="122" spans="1:2" x14ac:dyDescent="0.35">
      <c r="A122" s="117"/>
      <c r="B122" s="2"/>
    </row>
    <row r="123" spans="1:2" x14ac:dyDescent="0.35">
      <c r="A123" s="117"/>
      <c r="B123" s="2"/>
    </row>
    <row r="124" spans="1:2" x14ac:dyDescent="0.35">
      <c r="A124" s="117"/>
      <c r="B124" s="2"/>
    </row>
    <row r="125" spans="1:2" x14ac:dyDescent="0.35">
      <c r="A125" s="117"/>
      <c r="B125" s="2"/>
    </row>
    <row r="126" spans="1:2" x14ac:dyDescent="0.35">
      <c r="A126" s="117"/>
      <c r="B126" s="2"/>
    </row>
    <row r="127" spans="1:2" x14ac:dyDescent="0.35">
      <c r="A127" s="117"/>
      <c r="B127" s="2"/>
    </row>
    <row r="128" spans="1:2" x14ac:dyDescent="0.35">
      <c r="A128" s="117"/>
      <c r="B128" s="2"/>
    </row>
    <row r="129" spans="1:2" x14ac:dyDescent="0.35">
      <c r="A129" s="117"/>
      <c r="B129" s="2"/>
    </row>
    <row r="130" spans="1:2" x14ac:dyDescent="0.35">
      <c r="A130" s="117"/>
      <c r="B130" s="2"/>
    </row>
    <row r="131" spans="1:2" x14ac:dyDescent="0.35">
      <c r="A131" s="117"/>
      <c r="B131" s="2"/>
    </row>
    <row r="132" spans="1:2" x14ac:dyDescent="0.35">
      <c r="A132" s="117"/>
      <c r="B132" s="2"/>
    </row>
    <row r="133" spans="1:2" x14ac:dyDescent="0.35">
      <c r="A133" s="117"/>
      <c r="B133" s="2"/>
    </row>
    <row r="134" spans="1:2" x14ac:dyDescent="0.35">
      <c r="A134" s="117"/>
      <c r="B134" s="2"/>
    </row>
    <row r="135" spans="1:2" x14ac:dyDescent="0.35">
      <c r="A135" s="117"/>
      <c r="B135" s="2"/>
    </row>
  </sheetData>
  <phoneticPr fontId="1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Imperial Staged Storage</vt:lpstr>
      <vt:lpstr>Metric Staged Storage</vt:lpstr>
      <vt:lpstr>AllSC</vt:lpstr>
      <vt:lpstr>Chambers</vt:lpstr>
      <vt:lpstr>SCT</vt:lpstr>
      <vt:lpstr>SCW</vt:lpstr>
      <vt:lpstr>StoneAbove</vt:lpstr>
      <vt:lpstr>StoneBelow</vt:lpstr>
      <vt:lpstr>UnitSystem</vt:lpstr>
      <vt:lpstr>YesNo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Lehner</dc:creator>
  <cp:lastModifiedBy>Lehner, Maria</cp:lastModifiedBy>
  <cp:lastPrinted>2018-02-21T17:34:13Z</cp:lastPrinted>
  <dcterms:created xsi:type="dcterms:W3CDTF">2016-03-07T19:58:15Z</dcterms:created>
  <dcterms:modified xsi:type="dcterms:W3CDTF">2020-01-21T23:35:01Z</dcterms:modified>
</cp:coreProperties>
</file>